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180" windowWidth="28800" windowHeight="11955"/>
  </bookViews>
  <sheets>
    <sheet name="დანართი 1" sheetId="9" r:id="rId1"/>
    <sheet name="Sheet2" sheetId="10" r:id="rId2"/>
    <sheet name="Sheet3" sheetId="11" r:id="rId3"/>
    <sheet name="Sheet4" sheetId="12" r:id="rId4"/>
  </sheets>
  <calcPr calcId="145621"/>
</workbook>
</file>

<file path=xl/calcChain.xml><?xml version="1.0" encoding="utf-8"?>
<calcChain xmlns="http://schemas.openxmlformats.org/spreadsheetml/2006/main">
  <c r="F10" i="9" l="1"/>
  <c r="F7" i="9" s="1"/>
  <c r="F119" i="9"/>
  <c r="G23" i="9"/>
  <c r="S121" i="9"/>
  <c r="Q24" i="9" l="1"/>
  <c r="H43" i="9" l="1"/>
  <c r="I43" i="9"/>
  <c r="J43" i="9"/>
  <c r="K43" i="9"/>
  <c r="L43" i="9"/>
  <c r="N43" i="9"/>
  <c r="O43" i="9"/>
  <c r="P43" i="9"/>
  <c r="Q43" i="9"/>
  <c r="R43" i="9"/>
  <c r="S43" i="9"/>
  <c r="L232" i="9"/>
  <c r="L224" i="9"/>
  <c r="L223" i="9" s="1"/>
  <c r="L214" i="9"/>
  <c r="L206" i="9"/>
  <c r="L205" i="9" s="1"/>
  <c r="L201" i="9"/>
  <c r="L198" i="9"/>
  <c r="L192" i="9"/>
  <c r="L190" i="9" s="1"/>
  <c r="L187" i="9"/>
  <c r="L185" i="9" s="1"/>
  <c r="L164" i="9"/>
  <c r="L157" i="9"/>
  <c r="L144" i="9"/>
  <c r="L122" i="9"/>
  <c r="L121" i="9" s="1"/>
  <c r="L119" i="9" s="1"/>
  <c r="L116" i="9"/>
  <c r="L113" i="9"/>
  <c r="L110" i="9"/>
  <c r="L106" i="9"/>
  <c r="L103" i="9"/>
  <c r="L99" i="9" s="1"/>
  <c r="L100" i="9"/>
  <c r="L91" i="9"/>
  <c r="L90" i="9" s="1"/>
  <c r="L75" i="9"/>
  <c r="L67" i="9"/>
  <c r="L53" i="9"/>
  <c r="L31" i="9"/>
  <c r="L27" i="9" s="1"/>
  <c r="L24" i="9"/>
  <c r="L13" i="9"/>
  <c r="L12" i="9" s="1"/>
  <c r="L11" i="9" s="1"/>
  <c r="K232" i="9"/>
  <c r="K224" i="9"/>
  <c r="K223" i="9" s="1"/>
  <c r="K214" i="9"/>
  <c r="K206" i="9"/>
  <c r="K205" i="9" s="1"/>
  <c r="K201" i="9"/>
  <c r="K198" i="9"/>
  <c r="K192" i="9"/>
  <c r="K190" i="9" s="1"/>
  <c r="K187" i="9"/>
  <c r="K185" i="9" s="1"/>
  <c r="K164" i="9"/>
  <c r="K157" i="9"/>
  <c r="K144" i="9"/>
  <c r="K122" i="9"/>
  <c r="K121" i="9" s="1"/>
  <c r="K119" i="9" s="1"/>
  <c r="K116" i="9"/>
  <c r="K113" i="9"/>
  <c r="K110" i="9"/>
  <c r="K109" i="9" s="1"/>
  <c r="K106" i="9"/>
  <c r="K103" i="9"/>
  <c r="K100" i="9"/>
  <c r="K91" i="9"/>
  <c r="K90" i="9" s="1"/>
  <c r="K75" i="9"/>
  <c r="K67" i="9"/>
  <c r="K53" i="9"/>
  <c r="K31" i="9"/>
  <c r="K24" i="9"/>
  <c r="K13" i="9"/>
  <c r="K12" i="9" s="1"/>
  <c r="K11" i="9"/>
  <c r="H24" i="9"/>
  <c r="S67" i="9"/>
  <c r="R67" i="9"/>
  <c r="Q67" i="9"/>
  <c r="P67" i="9"/>
  <c r="O67" i="9"/>
  <c r="N67" i="9"/>
  <c r="M67" i="9"/>
  <c r="H67" i="9"/>
  <c r="I67" i="9"/>
  <c r="I24" i="9" s="1"/>
  <c r="J67" i="9"/>
  <c r="G239" i="9"/>
  <c r="B239" i="9"/>
  <c r="G238" i="9"/>
  <c r="B238" i="9"/>
  <c r="G237" i="9"/>
  <c r="B237" i="9"/>
  <c r="G236" i="9"/>
  <c r="B236" i="9"/>
  <c r="G235" i="9"/>
  <c r="B235" i="9"/>
  <c r="G234" i="9"/>
  <c r="B234" i="9"/>
  <c r="G233" i="9"/>
  <c r="G232" i="9"/>
  <c r="B233" i="9"/>
  <c r="S232" i="9"/>
  <c r="R232" i="9"/>
  <c r="Q232" i="9"/>
  <c r="P232" i="9"/>
  <c r="P223" i="9" s="1"/>
  <c r="O232" i="9"/>
  <c r="N232" i="9"/>
  <c r="M232" i="9"/>
  <c r="J232" i="9"/>
  <c r="I232" i="9"/>
  <c r="H232" i="9"/>
  <c r="F232" i="9"/>
  <c r="E232" i="9"/>
  <c r="G231" i="9"/>
  <c r="B231" i="9"/>
  <c r="G230" i="9"/>
  <c r="B230" i="9"/>
  <c r="G229" i="9"/>
  <c r="B229" i="9"/>
  <c r="G228" i="9"/>
  <c r="B228" i="9"/>
  <c r="G227" i="9"/>
  <c r="B227" i="9"/>
  <c r="G226" i="9"/>
  <c r="B226" i="9"/>
  <c r="G225" i="9"/>
  <c r="B225" i="9"/>
  <c r="S224" i="9"/>
  <c r="R224" i="9"/>
  <c r="R223" i="9" s="1"/>
  <c r="Q224" i="9"/>
  <c r="P224" i="9"/>
  <c r="O224" i="9"/>
  <c r="O223" i="9" s="1"/>
  <c r="N224" i="9"/>
  <c r="M224" i="9"/>
  <c r="J224" i="9"/>
  <c r="J223" i="9" s="1"/>
  <c r="I224" i="9"/>
  <c r="H224" i="9"/>
  <c r="H223" i="9"/>
  <c r="F224" i="9"/>
  <c r="E224" i="9"/>
  <c r="E223" i="9" s="1"/>
  <c r="N223" i="9"/>
  <c r="G222" i="9"/>
  <c r="B222" i="9"/>
  <c r="G221" i="9"/>
  <c r="B221" i="9"/>
  <c r="G220" i="9"/>
  <c r="B220" i="9"/>
  <c r="G219" i="9"/>
  <c r="B219" i="9"/>
  <c r="G218" i="9"/>
  <c r="B218" i="9"/>
  <c r="G217" i="9"/>
  <c r="B217" i="9"/>
  <c r="G216" i="9"/>
  <c r="G214" i="9" s="1"/>
  <c r="B216" i="9"/>
  <c r="G215" i="9"/>
  <c r="B215" i="9"/>
  <c r="S214" i="9"/>
  <c r="S206" i="9"/>
  <c r="R214" i="9"/>
  <c r="Q214" i="9"/>
  <c r="P214" i="9"/>
  <c r="P205" i="9" s="1"/>
  <c r="O214" i="9"/>
  <c r="O205" i="9" s="1"/>
  <c r="O206" i="9"/>
  <c r="N214" i="9"/>
  <c r="M214" i="9"/>
  <c r="M205" i="9" s="1"/>
  <c r="J214" i="9"/>
  <c r="J205" i="9" s="1"/>
  <c r="I214" i="9"/>
  <c r="H214" i="9"/>
  <c r="H206" i="9"/>
  <c r="F214" i="9"/>
  <c r="E214" i="9"/>
  <c r="G213" i="9"/>
  <c r="B213" i="9"/>
  <c r="G212" i="9"/>
  <c r="B212" i="9"/>
  <c r="G211" i="9"/>
  <c r="B211" i="9"/>
  <c r="G210" i="9"/>
  <c r="B210" i="9"/>
  <c r="G209" i="9"/>
  <c r="B209" i="9"/>
  <c r="G208" i="9"/>
  <c r="G207" i="9"/>
  <c r="B208" i="9"/>
  <c r="B207" i="9"/>
  <c r="R206" i="9"/>
  <c r="R205" i="9" s="1"/>
  <c r="Q206" i="9"/>
  <c r="Q205" i="9" s="1"/>
  <c r="P206" i="9"/>
  <c r="N206" i="9"/>
  <c r="N205" i="9" s="1"/>
  <c r="M206" i="9"/>
  <c r="J206" i="9"/>
  <c r="I206" i="9"/>
  <c r="F206" i="9"/>
  <c r="F205" i="9" s="1"/>
  <c r="E206" i="9"/>
  <c r="G204" i="9"/>
  <c r="B204" i="9"/>
  <c r="G203" i="9"/>
  <c r="B203" i="9"/>
  <c r="G202" i="9"/>
  <c r="B202" i="9"/>
  <c r="S201" i="9"/>
  <c r="S198" i="9" s="1"/>
  <c r="R201" i="9"/>
  <c r="R198" i="9"/>
  <c r="Q201" i="9"/>
  <c r="Q198" i="9" s="1"/>
  <c r="P201" i="9"/>
  <c r="P198" i="9" s="1"/>
  <c r="O201" i="9"/>
  <c r="O198" i="9" s="1"/>
  <c r="N201" i="9"/>
  <c r="M201" i="9"/>
  <c r="M198" i="9" s="1"/>
  <c r="J201" i="9"/>
  <c r="J198" i="9" s="1"/>
  <c r="I201" i="9"/>
  <c r="I198" i="9" s="1"/>
  <c r="B198" i="9" s="1"/>
  <c r="H201" i="9"/>
  <c r="H198" i="9" s="1"/>
  <c r="F201" i="9"/>
  <c r="F198" i="9"/>
  <c r="E201" i="9"/>
  <c r="E198" i="9" s="1"/>
  <c r="G200" i="9"/>
  <c r="B200" i="9"/>
  <c r="G199" i="9"/>
  <c r="B199" i="9"/>
  <c r="G197" i="9"/>
  <c r="B197" i="9"/>
  <c r="G196" i="9"/>
  <c r="B196" i="9"/>
  <c r="G195" i="9"/>
  <c r="B195" i="9"/>
  <c r="G194" i="9"/>
  <c r="B194" i="9"/>
  <c r="G193" i="9"/>
  <c r="G192" i="9"/>
  <c r="G190" i="9" s="1"/>
  <c r="B193" i="9"/>
  <c r="S192" i="9"/>
  <c r="S190" i="9" s="1"/>
  <c r="R192" i="9"/>
  <c r="R190" i="9" s="1"/>
  <c r="Q192" i="9"/>
  <c r="Q190" i="9" s="1"/>
  <c r="P192" i="9"/>
  <c r="P190" i="9" s="1"/>
  <c r="O192" i="9"/>
  <c r="O190" i="9" s="1"/>
  <c r="N192" i="9"/>
  <c r="M192" i="9"/>
  <c r="J192" i="9"/>
  <c r="J190" i="9" s="1"/>
  <c r="I192" i="9"/>
  <c r="H192" i="9"/>
  <c r="H190" i="9"/>
  <c r="F192" i="9"/>
  <c r="F190" i="9" s="1"/>
  <c r="E192" i="9"/>
  <c r="E190" i="9" s="1"/>
  <c r="G191" i="9"/>
  <c r="B191" i="9"/>
  <c r="N190" i="9"/>
  <c r="M190" i="9"/>
  <c r="G189" i="9"/>
  <c r="G187" i="9" s="1"/>
  <c r="B189" i="9"/>
  <c r="G188" i="9"/>
  <c r="B188" i="9"/>
  <c r="S187" i="9"/>
  <c r="S185" i="9" s="1"/>
  <c r="R187" i="9"/>
  <c r="R185" i="9" s="1"/>
  <c r="Q187" i="9"/>
  <c r="Q185" i="9"/>
  <c r="P187" i="9"/>
  <c r="P185" i="9" s="1"/>
  <c r="O187" i="9"/>
  <c r="O185" i="9" s="1"/>
  <c r="N187" i="9"/>
  <c r="N185" i="9" s="1"/>
  <c r="M187" i="9"/>
  <c r="M185" i="9" s="1"/>
  <c r="J187" i="9"/>
  <c r="J185" i="9" s="1"/>
  <c r="I187" i="9"/>
  <c r="H187" i="9"/>
  <c r="F187" i="9"/>
  <c r="F185" i="9" s="1"/>
  <c r="E187" i="9"/>
  <c r="E185" i="9" s="1"/>
  <c r="G186" i="9"/>
  <c r="B186" i="9"/>
  <c r="G184" i="9"/>
  <c r="B184" i="9"/>
  <c r="G183" i="9"/>
  <c r="B183" i="9"/>
  <c r="G182" i="9"/>
  <c r="B182" i="9"/>
  <c r="G181" i="9"/>
  <c r="B181" i="9"/>
  <c r="G180" i="9"/>
  <c r="B180" i="9"/>
  <c r="G179" i="9"/>
  <c r="B179" i="9"/>
  <c r="G178" i="9"/>
  <c r="B178" i="9"/>
  <c r="G177" i="9"/>
  <c r="B177" i="9"/>
  <c r="G176" i="9"/>
  <c r="B176" i="9"/>
  <c r="G175" i="9"/>
  <c r="B175" i="9"/>
  <c r="G174" i="9"/>
  <c r="B174" i="9"/>
  <c r="G173" i="9"/>
  <c r="B173" i="9"/>
  <c r="G172" i="9"/>
  <c r="B172" i="9"/>
  <c r="G171" i="9"/>
  <c r="B171" i="9"/>
  <c r="G170" i="9"/>
  <c r="B170" i="9"/>
  <c r="G169" i="9"/>
  <c r="B169" i="9"/>
  <c r="G168" i="9"/>
  <c r="B168" i="9"/>
  <c r="G167" i="9"/>
  <c r="B167" i="9"/>
  <c r="G166" i="9"/>
  <c r="G165" i="9"/>
  <c r="B166" i="9"/>
  <c r="B165" i="9"/>
  <c r="S164" i="9"/>
  <c r="R164" i="9"/>
  <c r="Q164" i="9"/>
  <c r="P164" i="9"/>
  <c r="O164" i="9"/>
  <c r="N164" i="9"/>
  <c r="N156" i="9" s="1"/>
  <c r="M164" i="9"/>
  <c r="H164" i="9"/>
  <c r="I164" i="9"/>
  <c r="J164" i="9"/>
  <c r="F164" i="9"/>
  <c r="E164" i="9"/>
  <c r="G163" i="9"/>
  <c r="B163" i="9"/>
  <c r="G162" i="9"/>
  <c r="B162" i="9"/>
  <c r="G161" i="9"/>
  <c r="B161" i="9"/>
  <c r="G160" i="9"/>
  <c r="B160" i="9"/>
  <c r="G159" i="9"/>
  <c r="B159" i="9"/>
  <c r="G158" i="9"/>
  <c r="G157" i="9" s="1"/>
  <c r="B158" i="9"/>
  <c r="S157" i="9"/>
  <c r="R157" i="9"/>
  <c r="R156" i="9" s="1"/>
  <c r="Q157" i="9"/>
  <c r="P157" i="9"/>
  <c r="P156" i="9" s="1"/>
  <c r="O157" i="9"/>
  <c r="N157" i="9"/>
  <c r="M157" i="9"/>
  <c r="M156" i="9" s="1"/>
  <c r="H157" i="9"/>
  <c r="I157" i="9"/>
  <c r="J157" i="9"/>
  <c r="J156" i="9" s="1"/>
  <c r="F157" i="9"/>
  <c r="F156" i="9" s="1"/>
  <c r="E157" i="9"/>
  <c r="S144" i="9"/>
  <c r="O156" i="9"/>
  <c r="G155" i="9"/>
  <c r="B155" i="9"/>
  <c r="G154" i="9"/>
  <c r="B154" i="9"/>
  <c r="G153" i="9"/>
  <c r="B153" i="9"/>
  <c r="G152" i="9"/>
  <c r="B152" i="9"/>
  <c r="G151" i="9"/>
  <c r="B151" i="9"/>
  <c r="G150" i="9"/>
  <c r="B150" i="9"/>
  <c r="G149" i="9"/>
  <c r="B149" i="9"/>
  <c r="G148" i="9"/>
  <c r="B148" i="9"/>
  <c r="G147" i="9"/>
  <c r="B147" i="9"/>
  <c r="G146" i="9"/>
  <c r="B146" i="9"/>
  <c r="G145" i="9"/>
  <c r="B145" i="9"/>
  <c r="R144" i="9"/>
  <c r="Q144" i="9"/>
  <c r="P144" i="9"/>
  <c r="O144" i="9"/>
  <c r="N144" i="9"/>
  <c r="M144" i="9"/>
  <c r="J144" i="9"/>
  <c r="I144" i="9"/>
  <c r="H144" i="9"/>
  <c r="F144" i="9"/>
  <c r="E144" i="9"/>
  <c r="G141" i="9"/>
  <c r="B141" i="9"/>
  <c r="G140" i="9"/>
  <c r="B140" i="9"/>
  <c r="G139" i="9"/>
  <c r="B139" i="9"/>
  <c r="G138" i="9"/>
  <c r="B138" i="9"/>
  <c r="G137" i="9"/>
  <c r="B137" i="9"/>
  <c r="G136" i="9"/>
  <c r="B136" i="9"/>
  <c r="G135" i="9"/>
  <c r="B135" i="9"/>
  <c r="G134" i="9"/>
  <c r="B134" i="9"/>
  <c r="G133" i="9"/>
  <c r="B133" i="9"/>
  <c r="G132" i="9"/>
  <c r="B132" i="9"/>
  <c r="G131" i="9"/>
  <c r="B131" i="9"/>
  <c r="G130" i="9"/>
  <c r="B130" i="9"/>
  <c r="G129" i="9"/>
  <c r="B129" i="9"/>
  <c r="G128" i="9"/>
  <c r="B128" i="9"/>
  <c r="G127" i="9"/>
  <c r="B127" i="9"/>
  <c r="G126" i="9"/>
  <c r="B126" i="9"/>
  <c r="G125" i="9"/>
  <c r="B125" i="9"/>
  <c r="G124" i="9"/>
  <c r="B124" i="9"/>
  <c r="G123" i="9"/>
  <c r="B123" i="9"/>
  <c r="S122" i="9"/>
  <c r="R122" i="9"/>
  <c r="R121" i="9" s="1"/>
  <c r="R119" i="9" s="1"/>
  <c r="Q122" i="9"/>
  <c r="Q121" i="9" s="1"/>
  <c r="Q119" i="9" s="1"/>
  <c r="P122" i="9"/>
  <c r="P121" i="9" s="1"/>
  <c r="P119" i="9" s="1"/>
  <c r="O122" i="9"/>
  <c r="O121" i="9" s="1"/>
  <c r="O119" i="9" s="1"/>
  <c r="N122" i="9"/>
  <c r="N121" i="9" s="1"/>
  <c r="M122" i="9"/>
  <c r="M121" i="9" s="1"/>
  <c r="M119" i="9" s="1"/>
  <c r="J122" i="9"/>
  <c r="J121" i="9"/>
  <c r="J119" i="9" s="1"/>
  <c r="I122" i="9"/>
  <c r="I121" i="9" s="1"/>
  <c r="I119" i="9" s="1"/>
  <c r="H122" i="9"/>
  <c r="H121" i="9" s="1"/>
  <c r="H119" i="9" s="1"/>
  <c r="F122" i="9"/>
  <c r="G120" i="9"/>
  <c r="B120" i="9"/>
  <c r="S119" i="9"/>
  <c r="G118" i="9"/>
  <c r="B118" i="9"/>
  <c r="G117" i="9"/>
  <c r="B117" i="9"/>
  <c r="S116" i="9"/>
  <c r="R116" i="9"/>
  <c r="Q116" i="9"/>
  <c r="P116" i="9"/>
  <c r="O116" i="9"/>
  <c r="N116" i="9"/>
  <c r="M116" i="9"/>
  <c r="H116" i="9"/>
  <c r="I116" i="9"/>
  <c r="J116" i="9"/>
  <c r="J110" i="9"/>
  <c r="J113" i="9"/>
  <c r="F116" i="9"/>
  <c r="F109" i="9" s="1"/>
  <c r="F110" i="9"/>
  <c r="F113" i="9"/>
  <c r="E116" i="9"/>
  <c r="E110" i="9"/>
  <c r="E113" i="9"/>
  <c r="G115" i="9"/>
  <c r="B115" i="9"/>
  <c r="G114" i="9"/>
  <c r="G113" i="9" s="1"/>
  <c r="B114" i="9"/>
  <c r="S113" i="9"/>
  <c r="R113" i="9"/>
  <c r="Q113" i="9"/>
  <c r="P113" i="9"/>
  <c r="P109" i="9" s="1"/>
  <c r="O113" i="9"/>
  <c r="N113" i="9"/>
  <c r="N110" i="9"/>
  <c r="N109" i="9" s="1"/>
  <c r="M113" i="9"/>
  <c r="I113" i="9"/>
  <c r="H113" i="9"/>
  <c r="H109" i="9" s="1"/>
  <c r="G112" i="9"/>
  <c r="B112" i="9"/>
  <c r="G111" i="9"/>
  <c r="G110" i="9" s="1"/>
  <c r="B111" i="9"/>
  <c r="S110" i="9"/>
  <c r="R110" i="9"/>
  <c r="Q110" i="9"/>
  <c r="Q109" i="9" s="1"/>
  <c r="P110" i="9"/>
  <c r="O110" i="9"/>
  <c r="M110" i="9"/>
  <c r="M109" i="9" s="1"/>
  <c r="I110" i="9"/>
  <c r="I109" i="9" s="1"/>
  <c r="H110" i="9"/>
  <c r="S109" i="9"/>
  <c r="G108" i="9"/>
  <c r="B108" i="9"/>
  <c r="G107" i="9"/>
  <c r="G106" i="9" s="1"/>
  <c r="B107" i="9"/>
  <c r="S106" i="9"/>
  <c r="R106" i="9"/>
  <c r="Q106" i="9"/>
  <c r="P106" i="9"/>
  <c r="O106" i="9"/>
  <c r="N106" i="9"/>
  <c r="M106" i="9"/>
  <c r="M99" i="9" s="1"/>
  <c r="H106" i="9"/>
  <c r="B106" i="9" s="1"/>
  <c r="I106" i="9"/>
  <c r="J106" i="9"/>
  <c r="F106" i="9"/>
  <c r="E106" i="9"/>
  <c r="G105" i="9"/>
  <c r="B105" i="9"/>
  <c r="G104" i="9"/>
  <c r="B104" i="9"/>
  <c r="S103" i="9"/>
  <c r="R103" i="9"/>
  <c r="R100" i="9"/>
  <c r="Q103" i="9"/>
  <c r="P103" i="9"/>
  <c r="O103" i="9"/>
  <c r="N103" i="9"/>
  <c r="N100" i="9"/>
  <c r="M103" i="9"/>
  <c r="H103" i="9"/>
  <c r="I103" i="9"/>
  <c r="J103" i="9"/>
  <c r="J100" i="9"/>
  <c r="H100" i="9"/>
  <c r="F103" i="9"/>
  <c r="F99" i="9" s="1"/>
  <c r="E103" i="9"/>
  <c r="E99" i="9" s="1"/>
  <c r="E100" i="9"/>
  <c r="G102" i="9"/>
  <c r="B102" i="9"/>
  <c r="G101" i="9"/>
  <c r="B101" i="9"/>
  <c r="S100" i="9"/>
  <c r="Q100" i="9"/>
  <c r="P100" i="9"/>
  <c r="P99" i="9" s="1"/>
  <c r="O100" i="9"/>
  <c r="O99" i="9" s="1"/>
  <c r="M100" i="9"/>
  <c r="I100" i="9"/>
  <c r="I99" i="9"/>
  <c r="F100" i="9"/>
  <c r="F91" i="9"/>
  <c r="F90" i="9"/>
  <c r="G98" i="9"/>
  <c r="B98" i="9"/>
  <c r="G97" i="9"/>
  <c r="B97" i="9"/>
  <c r="G96" i="9"/>
  <c r="B96" i="9"/>
  <c r="G95" i="9"/>
  <c r="B95" i="9"/>
  <c r="G94" i="9"/>
  <c r="B94" i="9"/>
  <c r="G93" i="9"/>
  <c r="B93" i="9"/>
  <c r="G92" i="9"/>
  <c r="B92" i="9"/>
  <c r="S91" i="9"/>
  <c r="R91" i="9"/>
  <c r="R90" i="9" s="1"/>
  <c r="Q91" i="9"/>
  <c r="Q90" i="9" s="1"/>
  <c r="P91" i="9"/>
  <c r="O91" i="9"/>
  <c r="O90" i="9" s="1"/>
  <c r="N91" i="9"/>
  <c r="M91" i="9"/>
  <c r="M90" i="9" s="1"/>
  <c r="J91" i="9"/>
  <c r="J90" i="9"/>
  <c r="I91" i="9"/>
  <c r="I90" i="9" s="1"/>
  <c r="H91" i="9"/>
  <c r="H90" i="9" s="1"/>
  <c r="N90" i="9"/>
  <c r="E91" i="9"/>
  <c r="E90" i="9" s="1"/>
  <c r="S90" i="9"/>
  <c r="P90" i="9"/>
  <c r="G89" i="9"/>
  <c r="B89" i="9"/>
  <c r="G88" i="9"/>
  <c r="B88" i="9"/>
  <c r="G87" i="9"/>
  <c r="B87" i="9"/>
  <c r="G86" i="9"/>
  <c r="B86" i="9"/>
  <c r="G85" i="9"/>
  <c r="B85" i="9"/>
  <c r="G84" i="9"/>
  <c r="B84" i="9"/>
  <c r="G83" i="9"/>
  <c r="B83" i="9"/>
  <c r="G82" i="9"/>
  <c r="B82" i="9"/>
  <c r="G81" i="9"/>
  <c r="B81" i="9"/>
  <c r="G80" i="9"/>
  <c r="B80" i="9"/>
  <c r="G79" i="9"/>
  <c r="B79" i="9"/>
  <c r="G78" i="9"/>
  <c r="B78" i="9"/>
  <c r="G77" i="9"/>
  <c r="B77" i="9"/>
  <c r="G76" i="9"/>
  <c r="B76" i="9"/>
  <c r="S75" i="9"/>
  <c r="R75" i="9"/>
  <c r="Q75" i="9"/>
  <c r="P75" i="9"/>
  <c r="O75" i="9"/>
  <c r="N75" i="9"/>
  <c r="M75" i="9"/>
  <c r="J75" i="9"/>
  <c r="I75" i="9"/>
  <c r="H75" i="9"/>
  <c r="F75" i="9"/>
  <c r="E75" i="9"/>
  <c r="G74" i="9"/>
  <c r="B74" i="9"/>
  <c r="G73" i="9"/>
  <c r="B73" i="9"/>
  <c r="G72" i="9"/>
  <c r="B72" i="9"/>
  <c r="G71" i="9"/>
  <c r="B71" i="9"/>
  <c r="G70" i="9"/>
  <c r="B70" i="9"/>
  <c r="G69" i="9"/>
  <c r="B69" i="9"/>
  <c r="G68" i="9"/>
  <c r="B68" i="9"/>
  <c r="G66" i="9"/>
  <c r="B66" i="9"/>
  <c r="G65" i="9"/>
  <c r="B65" i="9"/>
  <c r="G64" i="9"/>
  <c r="B64" i="9"/>
  <c r="G63" i="9"/>
  <c r="B63" i="9"/>
  <c r="G62" i="9"/>
  <c r="B62" i="9"/>
  <c r="G61" i="9"/>
  <c r="B61" i="9"/>
  <c r="G60" i="9"/>
  <c r="B60" i="9"/>
  <c r="G59" i="9"/>
  <c r="B59" i="9"/>
  <c r="G58" i="9"/>
  <c r="B58" i="9"/>
  <c r="G57" i="9"/>
  <c r="B57" i="9"/>
  <c r="G56" i="9"/>
  <c r="B56" i="9"/>
  <c r="G55" i="9"/>
  <c r="B55" i="9"/>
  <c r="G54" i="9"/>
  <c r="B54" i="9"/>
  <c r="S53" i="9"/>
  <c r="R53" i="9"/>
  <c r="Q53" i="9"/>
  <c r="P53" i="9"/>
  <c r="O53" i="9"/>
  <c r="N53" i="9"/>
  <c r="M53" i="9"/>
  <c r="M27" i="9" s="1"/>
  <c r="J53" i="9"/>
  <c r="I53" i="9"/>
  <c r="H53" i="9"/>
  <c r="F53" i="9"/>
  <c r="E53" i="9"/>
  <c r="G52" i="9"/>
  <c r="B52" i="9"/>
  <c r="G51" i="9"/>
  <c r="B51" i="9"/>
  <c r="G50" i="9"/>
  <c r="B50" i="9"/>
  <c r="G49" i="9"/>
  <c r="B49" i="9"/>
  <c r="G48" i="9"/>
  <c r="B48" i="9"/>
  <c r="G47" i="9"/>
  <c r="B47" i="9"/>
  <c r="G46" i="9"/>
  <c r="B46" i="9"/>
  <c r="G45" i="9"/>
  <c r="B45" i="9"/>
  <c r="G44" i="9"/>
  <c r="B44" i="9"/>
  <c r="P31" i="9"/>
  <c r="O31" i="9"/>
  <c r="F43" i="9"/>
  <c r="E43" i="9"/>
  <c r="G42" i="9"/>
  <c r="B42" i="9"/>
  <c r="G41" i="9"/>
  <c r="B41" i="9"/>
  <c r="G40" i="9"/>
  <c r="B40" i="9"/>
  <c r="G39" i="9"/>
  <c r="B39" i="9"/>
  <c r="G38" i="9"/>
  <c r="B38" i="9"/>
  <c r="G37" i="9"/>
  <c r="B37" i="9"/>
  <c r="G36" i="9"/>
  <c r="B36" i="9"/>
  <c r="G35" i="9"/>
  <c r="B35" i="9"/>
  <c r="G34" i="9"/>
  <c r="B34" i="9"/>
  <c r="G33" i="9"/>
  <c r="B33" i="9"/>
  <c r="G32" i="9"/>
  <c r="B32" i="9"/>
  <c r="S31" i="9"/>
  <c r="R31" i="9"/>
  <c r="Q31" i="9"/>
  <c r="Q27" i="9" s="1"/>
  <c r="Q22" i="9" s="1"/>
  <c r="N31" i="9"/>
  <c r="N24" i="9"/>
  <c r="M31" i="9"/>
  <c r="J31" i="9"/>
  <c r="J27" i="9" s="1"/>
  <c r="J24" i="9"/>
  <c r="I31" i="9"/>
  <c r="H31" i="9"/>
  <c r="B31" i="9" s="1"/>
  <c r="F31" i="9"/>
  <c r="E31" i="9"/>
  <c r="G30" i="9"/>
  <c r="B30" i="9"/>
  <c r="G29" i="9"/>
  <c r="B29" i="9"/>
  <c r="G28" i="9"/>
  <c r="B28" i="9"/>
  <c r="G26" i="9"/>
  <c r="G25" i="9"/>
  <c r="B26" i="9"/>
  <c r="B25" i="9"/>
  <c r="S24" i="9"/>
  <c r="R24" i="9"/>
  <c r="P24" i="9"/>
  <c r="O24" i="9"/>
  <c r="M24" i="9"/>
  <c r="F24" i="9"/>
  <c r="E24" i="9"/>
  <c r="B23" i="9"/>
  <c r="G21" i="9"/>
  <c r="B21" i="9"/>
  <c r="G20" i="9"/>
  <c r="B20" i="9"/>
  <c r="G19" i="9"/>
  <c r="B19" i="9"/>
  <c r="G18" i="9"/>
  <c r="B18" i="9"/>
  <c r="G17" i="9"/>
  <c r="B17" i="9"/>
  <c r="G16" i="9"/>
  <c r="B16" i="9"/>
  <c r="G15" i="9"/>
  <c r="B15" i="9"/>
  <c r="G14" i="9"/>
  <c r="B14" i="9"/>
  <c r="S13" i="9"/>
  <c r="S12" i="9" s="1"/>
  <c r="S11" i="9" s="1"/>
  <c r="R13" i="9"/>
  <c r="R12" i="9" s="1"/>
  <c r="R11" i="9" s="1"/>
  <c r="Q13" i="9"/>
  <c r="Q12" i="9" s="1"/>
  <c r="Q11" i="9" s="1"/>
  <c r="P13" i="9"/>
  <c r="O13" i="9"/>
  <c r="O12" i="9"/>
  <c r="O11" i="9" s="1"/>
  <c r="N13" i="9"/>
  <c r="N12" i="9" s="1"/>
  <c r="N11" i="9" s="1"/>
  <c r="N198" i="9"/>
  <c r="M13" i="9"/>
  <c r="M12" i="9"/>
  <c r="M11" i="9" s="1"/>
  <c r="J13" i="9"/>
  <c r="J12" i="9" s="1"/>
  <c r="J11" i="9" s="1"/>
  <c r="I13" i="9"/>
  <c r="I12" i="9" s="1"/>
  <c r="I11" i="9" s="1"/>
  <c r="H13" i="9"/>
  <c r="H12" i="9" s="1"/>
  <c r="H11" i="9" s="1"/>
  <c r="F13" i="9"/>
  <c r="E13" i="9"/>
  <c r="E12" i="9"/>
  <c r="P12" i="9"/>
  <c r="P11" i="9" s="1"/>
  <c r="F12" i="9"/>
  <c r="B9" i="9"/>
  <c r="B8" i="9"/>
  <c r="I185" i="9"/>
  <c r="B224" i="9"/>
  <c r="I223" i="9"/>
  <c r="B67" i="9"/>
  <c r="B53" i="9"/>
  <c r="G185" i="9"/>
  <c r="G91" i="9"/>
  <c r="G90" i="9"/>
  <c r="B43" i="9"/>
  <c r="B214" i="9"/>
  <c r="I205" i="9"/>
  <c r="F143" i="9" l="1"/>
  <c r="M143" i="9"/>
  <c r="M142" i="9" s="1"/>
  <c r="B201" i="9"/>
  <c r="B13" i="9"/>
  <c r="E27" i="9"/>
  <c r="N27" i="9"/>
  <c r="B75" i="9"/>
  <c r="J99" i="9"/>
  <c r="S99" i="9"/>
  <c r="G103" i="9"/>
  <c r="R99" i="9"/>
  <c r="O109" i="9"/>
  <c r="R109" i="9"/>
  <c r="E109" i="9"/>
  <c r="E10" i="9" s="1"/>
  <c r="E7" i="9" s="1"/>
  <c r="O143" i="9"/>
  <c r="O142" i="9" s="1"/>
  <c r="E156" i="9"/>
  <c r="E143" i="9" s="1"/>
  <c r="Q156" i="9"/>
  <c r="I156" i="9"/>
  <c r="S156" i="9"/>
  <c r="S143" i="9" s="1"/>
  <c r="S142" i="9" s="1"/>
  <c r="S223" i="9"/>
  <c r="G224" i="9"/>
  <c r="G223" i="9" s="1"/>
  <c r="R143" i="9"/>
  <c r="R142" i="9" s="1"/>
  <c r="B91" i="9"/>
  <c r="J22" i="9"/>
  <c r="I27" i="9"/>
  <c r="I22" i="9" s="1"/>
  <c r="I10" i="9" s="1"/>
  <c r="G100" i="9"/>
  <c r="G116" i="9"/>
  <c r="J143" i="9"/>
  <c r="J142" i="9" s="1"/>
  <c r="G201" i="9"/>
  <c r="G198" i="9" s="1"/>
  <c r="G206" i="9"/>
  <c r="G205" i="9" s="1"/>
  <c r="K99" i="9"/>
  <c r="K156" i="9"/>
  <c r="B24" i="9"/>
  <c r="B110" i="9"/>
  <c r="M22" i="9"/>
  <c r="F27" i="9"/>
  <c r="P27" i="9"/>
  <c r="P22" i="9" s="1"/>
  <c r="P10" i="9" s="1"/>
  <c r="P7" i="9" s="1"/>
  <c r="B113" i="9"/>
  <c r="S205" i="9"/>
  <c r="K27" i="9"/>
  <c r="K22" i="9" s="1"/>
  <c r="K10" i="9" s="1"/>
  <c r="L109" i="9"/>
  <c r="L156" i="9"/>
  <c r="L143" i="9" s="1"/>
  <c r="L142" i="9" s="1"/>
  <c r="S27" i="9"/>
  <c r="S22" i="9" s="1"/>
  <c r="S10" i="9" s="1"/>
  <c r="R27" i="9"/>
  <c r="R22" i="9" s="1"/>
  <c r="G164" i="9"/>
  <c r="G156" i="9" s="1"/>
  <c r="G31" i="9"/>
  <c r="L22" i="9"/>
  <c r="L10" i="9" s="1"/>
  <c r="L7" i="9" s="1"/>
  <c r="M223" i="9"/>
  <c r="B232" i="9"/>
  <c r="N99" i="9"/>
  <c r="B100" i="9"/>
  <c r="Q223" i="9"/>
  <c r="B12" i="9"/>
  <c r="B11" i="9"/>
  <c r="Q99" i="9"/>
  <c r="Q10" i="9" s="1"/>
  <c r="H185" i="9"/>
  <c r="B185" i="9" s="1"/>
  <c r="B187" i="9"/>
  <c r="M10" i="9"/>
  <c r="F223" i="9"/>
  <c r="B90" i="9"/>
  <c r="B109" i="9"/>
  <c r="B223" i="9"/>
  <c r="H27" i="9"/>
  <c r="H22" i="9" s="1"/>
  <c r="B116" i="9"/>
  <c r="G122" i="9"/>
  <c r="P143" i="9"/>
  <c r="P142" i="9" s="1"/>
  <c r="B164" i="9"/>
  <c r="G67" i="9"/>
  <c r="B103" i="9"/>
  <c r="H99" i="9"/>
  <c r="B99" i="9" s="1"/>
  <c r="J109" i="9"/>
  <c r="J10" i="9" s="1"/>
  <c r="J7" i="9" s="1"/>
  <c r="G109" i="9"/>
  <c r="Q143" i="9"/>
  <c r="Q142" i="9" s="1"/>
  <c r="H156" i="9"/>
  <c r="B156" i="9" s="1"/>
  <c r="B157" i="9"/>
  <c r="I143" i="9"/>
  <c r="I190" i="9"/>
  <c r="B190" i="9" s="1"/>
  <c r="B192" i="9"/>
  <c r="E205" i="9"/>
  <c r="H205" i="9"/>
  <c r="B205" i="9" s="1"/>
  <c r="B206" i="9"/>
  <c r="G144" i="9"/>
  <c r="G143" i="9" s="1"/>
  <c r="B144" i="9"/>
  <c r="K143" i="9"/>
  <c r="K142" i="9" s="1"/>
  <c r="G43" i="9"/>
  <c r="O27" i="9"/>
  <c r="O22" i="9" s="1"/>
  <c r="O10" i="9" s="1"/>
  <c r="O7" i="9" s="1"/>
  <c r="G13" i="9"/>
  <c r="G12" i="9" s="1"/>
  <c r="G11" i="9" s="1"/>
  <c r="G24" i="9"/>
  <c r="N143" i="9"/>
  <c r="N119" i="9"/>
  <c r="B119" i="9" s="1"/>
  <c r="B121" i="9"/>
  <c r="B122" i="9"/>
  <c r="G53" i="9"/>
  <c r="N22" i="9"/>
  <c r="N10" i="9" s="1"/>
  <c r="G75" i="9"/>
  <c r="G121" i="9"/>
  <c r="G119" i="9" s="1"/>
  <c r="K7" i="9" l="1"/>
  <c r="G99" i="9"/>
  <c r="R10" i="9"/>
  <c r="G142" i="9"/>
  <c r="H10" i="9"/>
  <c r="M7" i="9"/>
  <c r="R7" i="9"/>
  <c r="Q7" i="9"/>
  <c r="B10" i="9"/>
  <c r="S7" i="9"/>
  <c r="B27" i="9"/>
  <c r="H143" i="9"/>
  <c r="H142" i="9" s="1"/>
  <c r="H7" i="9" s="1"/>
  <c r="I142" i="9"/>
  <c r="I7" i="9" s="1"/>
  <c r="G27" i="9"/>
  <c r="G22" i="9" s="1"/>
  <c r="G10" i="9" s="1"/>
  <c r="N142" i="9"/>
  <c r="N7" i="9" s="1"/>
  <c r="B7" i="9" s="1"/>
  <c r="B22" i="9"/>
  <c r="B143" i="9" l="1"/>
  <c r="G7" i="9"/>
  <c r="B142" i="9"/>
</calcChain>
</file>

<file path=xl/sharedStrings.xml><?xml version="1.0" encoding="utf-8"?>
<sst xmlns="http://schemas.openxmlformats.org/spreadsheetml/2006/main" count="265" uniqueCount="228">
  <si>
    <t>პროგრამული კოდი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</si>
  <si>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</si>
  <si>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</si>
  <si>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</si>
  <si>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</si>
  <si>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</si>
  <si>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</si>
  <si>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</si>
  <si>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</si>
  <si>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</si>
  <si>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</si>
  <si>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</si>
  <si>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</si>
  <si>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დასახელება</t>
  </si>
  <si>
    <t>გრანტები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</si>
  <si>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</si>
  <si>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</si>
  <si>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</si>
  <si>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</si>
  <si>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</si>
  <si>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</si>
  <si>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</si>
  <si>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</si>
  <si>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ვალდებულებების კლება</t>
  </si>
  <si>
    <t>m</t>
  </si>
  <si>
    <t>სსიპ-ის აპარატი/ადმინისტრაცია</t>
  </si>
  <si>
    <t>შტატით გათვალისწინებული მომუშავეთა რიცხოვნობა</t>
  </si>
  <si>
    <t>შტატგარეშე მომუშავეთა რიცხოვნობა</t>
  </si>
  <si>
    <t>ხელფასები</t>
  </si>
  <si>
    <t>ხელფასები ფულადი ფორმით</t>
  </si>
  <si>
    <t>თანამდებობრივი სარგო</t>
  </si>
  <si>
    <t>წოდებრივი სარგო</t>
  </si>
  <si>
    <t>პრემია</t>
  </si>
  <si>
    <t>დანამატი</t>
  </si>
  <si>
    <t>ჰონორარი</t>
  </si>
  <si>
    <t>კომპენსაცია</t>
  </si>
  <si>
    <t>ხელფასები სასაქონლო ფორმით</t>
  </si>
  <si>
    <t>სოციალური შენატანები</t>
  </si>
  <si>
    <t>შტატგარეშე მომუშავეთა ანაზღაურება</t>
  </si>
  <si>
    <t>მივლინება</t>
  </si>
  <si>
    <t>მივლინება ქვეყნის შიგნით</t>
  </si>
  <si>
    <t>მივლინება ქვეყნის გარეთ</t>
  </si>
  <si>
    <t>ოფისის ხარჯები</t>
  </si>
  <si>
    <t>საკანცელარიო საქონლის, საწერ-სახაზავი ქაღალდის, საბუღალტრო ბლანკების, ბიულეტენების და სხვა ანალოგიური მასალების შეძენა</t>
  </si>
  <si>
    <t>კომპიუტერული პროგრამების შეძენის და განახლების ხარჯი</t>
  </si>
  <si>
    <t>ნორმატიული აქტების, საცნობარო და სპეციალური ლიტერატურის, ჟურნალ-გაზეთების შეძენა და ყველა სახის საგამომცემლო-სასტამბო (არაძირითადი საქმიანობის) ხარჯი</t>
  </si>
  <si>
    <t>მცირეფასიანი საოფისე ტექნიკის შეძენა და დამონტაჟების ხარჯი</t>
  </si>
  <si>
    <t>ტელევიზორი</t>
  </si>
  <si>
    <t>მაცივარი</t>
  </si>
  <si>
    <t>კომპიუტერული ტექნიკა</t>
  </si>
  <si>
    <t>ასლგადამღები</t>
  </si>
  <si>
    <t>კარტრიჯების შეძენა და დატუმბვა</t>
  </si>
  <si>
    <t>ფოტო-ვიდეო-აუდიო აპარატურა</t>
  </si>
  <si>
    <t>მობილური ტელეფონი</t>
  </si>
  <si>
    <t>ტელეფონის, ფაქსის აპარატი</t>
  </si>
  <si>
    <t>მუსიკალური ინსტრუმენტი</t>
  </si>
  <si>
    <t>გამათბობელი და გამაგრილებელი ტექნიკა</t>
  </si>
  <si>
    <t>მცირეფასიანი საოფისე ტექნიკის შეძენა და დამონტაჟების/დემონტაჟის ხარჯი</t>
  </si>
  <si>
    <t>საოფისე ინვენტარის შეძენა და დამონტაჟების ხარჯი</t>
  </si>
  <si>
    <t>საოფისე ავეჯი</t>
  </si>
  <si>
    <t>რბილი ავეჯი</t>
  </si>
  <si>
    <t>სხვა საოფისე ინვენტარის შეძენასა და დამონტაჟებასთან დაკავშირებული ხარჯი</t>
  </si>
  <si>
    <t>ოფისისათვის საჭირო საგნებისა და მასალების შეძენა</t>
  </si>
  <si>
    <t>რეცხვის, ქიმწმენდისა და სანიტარული საგნების შეძენის ხარჯი</t>
  </si>
  <si>
    <t>შენობა-ნაგებობების და მათი მიმდებარე ტერიტორიების მიმდინარე რემონტის ხარჯი</t>
  </si>
  <si>
    <t>საოფისე ტექნიკის, ინვენტარის, მანქანა-დანადგარების მოვლა-შენახვის, ექსპლუატაციისა და  მიმდინარე რემონტის ხარჯი</t>
  </si>
  <si>
    <t>კავშირგაბმულობის ხარჯი</t>
  </si>
  <si>
    <t>საფოსტო მომსახურების ხარჯი</t>
  </si>
  <si>
    <t>კომუნალური ხარჯი</t>
  </si>
  <si>
    <t>ელექტროენერგიის ხარჯი</t>
  </si>
  <si>
    <t>წყლის ხარჯი</t>
  </si>
  <si>
    <t>ბუნებრივი და თხევადი აირის ხარჯი</t>
  </si>
  <si>
    <t>კანალიზაციისა და ასინილიზაციის ხარჯი</t>
  </si>
  <si>
    <t>გათბობისა და გათბობის მიზნით სხვა საწვავისა და ნედლეულის, ასევე გენერატორის საწვავის შეძენის ხარჯი</t>
  </si>
  <si>
    <t>შენობა-ნაგებობების და მათი მიმდებარე ტერიტორიების მოვლა/დასუფთავების ხარჯი</t>
  </si>
  <si>
    <t>სამსახურებრივ მოვალეობასთან დაკავშირებული ბინით სარგებლობის კომუნალური ხარჯი</t>
  </si>
  <si>
    <t>სამსახურებრივი ცხოველების მოვლა-შენახვასთან და აღკაზმულობასთან დაკავშირებული ხარჯი</t>
  </si>
  <si>
    <t>ოფისის ხარჯი რომელიც არ არის კლასიფიცირებული</t>
  </si>
  <si>
    <t xml:space="preserve">წარმომადგენლობითი ხარჯები </t>
  </si>
  <si>
    <t xml:space="preserve">კვების ხარჯები </t>
  </si>
  <si>
    <t>სამედიცინო ხარჯები</t>
  </si>
  <si>
    <t xml:space="preserve">რბილი ინვენტარისა და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</si>
  <si>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</si>
  <si>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>საწვავ/საპოხი მასალების შეძენის ხარჯი</t>
  </si>
  <si>
    <t>მიმდინარე რემონტის ხარჯი</t>
  </si>
  <si>
    <t>ექსპლოატაციისა,  მოვლა-შენახვისა და სათადარიგო ნაწილების შეძენის ხარჯი</t>
  </si>
  <si>
    <t>ტრანსპორტის დაქირავების (გადაზიდვა-გადაყვანის) ხარჯი</t>
  </si>
  <si>
    <t>მცირეფასიანი ინსტრუმენტებისა და ხელსაწყოების შეძენა შენახვის ხარჯი</t>
  </si>
  <si>
    <t>ტრანსპორტის, ტექნიკისა და იარაღის ექსპლოატაციის და მოვლა-შენახვის არაკლასიფიცირებული ხარჯები</t>
  </si>
  <si>
    <t>სამხედრო ტექნიკისა და ტყვია-წამლის შეძენის ხარჯები</t>
  </si>
  <si>
    <t xml:space="preserve">სხვა დანარჩენი საქონელი და მომსახურება </t>
  </si>
  <si>
    <t>ბანკის მომსახურების ხარჯი</t>
  </si>
  <si>
    <t>დიპლომატიური დაწესებულებების შენახვისა და ატაშატის ხარჯი</t>
  </si>
  <si>
    <t>ექსპერტიზის და შემოწმებების ხარჯი</t>
  </si>
  <si>
    <t>კადრების მომზადება-გადამზადებასთან, კვალიფიკაციის ამაღლებასა და სტაჟირებასთან დაკავშირებული ხარჯი</t>
  </si>
  <si>
    <t>რეკლამის ხარჯი</t>
  </si>
  <si>
    <t>სესიების, კონფერენციების, ყრილობების, სემინარების და სხვა სამუშაო შეხვედრების ორგანიზების ხარჯი</t>
  </si>
  <si>
    <t>საკონსულტაციო, სანოტარო, თარჯიმნის და თარგმნის მომსახურების ხარჯი</t>
  </si>
  <si>
    <t>აუდიტორიული მომსახურების ხარჯი</t>
  </si>
  <si>
    <t>საარქივო მომსახურების ხარჯი</t>
  </si>
  <si>
    <t>შენობა-ნაგებობების დაცვის ხარჯი</t>
  </si>
  <si>
    <t>ბინის ქირა</t>
  </si>
  <si>
    <t>კულტურული, სპორტული, საგანმანათლებლო და საგამოფენო ღონისძიებების ხარჯები</t>
  </si>
  <si>
    <t>მაუწყებლობის ხარჯები</t>
  </si>
  <si>
    <t>სხვა დანარჩენ საქონელსა და მომსახურებაზე გაწეული დანარჩენი ხარჯი</t>
  </si>
  <si>
    <t>საგარეო ვალდებულებებზე</t>
  </si>
  <si>
    <t>ორმხრივ კრედიტორებზე</t>
  </si>
  <si>
    <t>მრავალმხრივ კრედიტორებზე</t>
  </si>
  <si>
    <t>კომერციულ ორგანიზაციებზე</t>
  </si>
  <si>
    <t>სხვა საგარეო ვალდებულებებზე</t>
  </si>
  <si>
    <t>საშინაო ერთეულებზე გარდა სახელმწიფო ერთეულებისა</t>
  </si>
  <si>
    <t>სახელმწიფო ერთეულებიდან აღებულ საშინაო ვალდებულებებზე</t>
  </si>
  <si>
    <t>გრანტები უცხო სახელმწიფოთა მთავრობებს</t>
  </si>
  <si>
    <t>მიმდინარე</t>
  </si>
  <si>
    <t>კაპიტალური</t>
  </si>
  <si>
    <t>გრანტები საერთაშორისო ორგანიზაციებს</t>
  </si>
  <si>
    <t>გრანტები სხვა დონის სახელმწიფო ერთეულებს</t>
  </si>
  <si>
    <t>სოციალური დაზღვევა</t>
  </si>
  <si>
    <t>ფულადი ფორმით</t>
  </si>
  <si>
    <t>სასაქონლო ფორმით</t>
  </si>
  <si>
    <t>სოციალური დახმარება</t>
  </si>
  <si>
    <t>დამქირავებლის მიერ გაწეული სოციალური დახმარება</t>
  </si>
  <si>
    <t>ქონებასთან დაკავშირებული ხარჯები, გარდა პროცენტისა</t>
  </si>
  <si>
    <t>სხვადასხვა ხარჯები</t>
  </si>
  <si>
    <t>სხვადასხვა მიმდინარე ხარჯები</t>
  </si>
  <si>
    <t>სასამართლოებისა და სხვა კვაზი-სასამართლო ორგანოების გადაწყვეტილებით დაკისრებული სააღსრულებო ხარჯი</t>
  </si>
  <si>
    <t>შენობა-ნაგებობების დაზღვევის ხარჯი</t>
  </si>
  <si>
    <t>დანადგარების დაზღვევის ხარჯი</t>
  </si>
  <si>
    <t>სატრანსპორტო საშუალებების დაზღვევის ხარჯი</t>
  </si>
  <si>
    <t>პერსონალის დაზღვევის ხარჯი</t>
  </si>
  <si>
    <t>დაზღვევის სხვა ხარჯები</t>
  </si>
  <si>
    <t xml:space="preserve">მოსწავლეთა ვაუჩერების ხარჯი </t>
  </si>
  <si>
    <t>სახელმწიფო სასწავლო გრანტების ხარჯი</t>
  </si>
  <si>
    <t>სახელმწიფო სასწავლო სტიპენდიების ხარჯი</t>
  </si>
  <si>
    <t>პრეზიდენტის სახელობის გრანტების ხარჯი</t>
  </si>
  <si>
    <t>პრეზიდენტის სახელობის სტიპენდიების ხარჯი</t>
  </si>
  <si>
    <t>პრეზიდენტის სახელობის სამეცნიერო გრანტების ხარჯი</t>
  </si>
  <si>
    <t>სხვა სახელობის სტიპენდიებისა და გრანტების ხარჯი</t>
  </si>
  <si>
    <t>სტიქიური უბედურებების შედეგად მიყენებული ზიანის ხარჯი</t>
  </si>
  <si>
    <t>გადასახადები (გარდა საშემომოსავლო და საქონლის ღირებულებაში აღრიცხული დღგ-ისა)</t>
  </si>
  <si>
    <t>მოსაკრებლები</t>
  </si>
  <si>
    <t>საკომისიოები</t>
  </si>
  <si>
    <t>სხვადასხვა მიმდინარე ხარჯების სხვა დანარჩენი მიმდინარე ხარჯი</t>
  </si>
  <si>
    <t>სხვადასხვა კაპიტალური ხარჯები</t>
  </si>
  <si>
    <t>ძირითადი აქტივები</t>
  </si>
  <si>
    <t xml:space="preserve">შენობა ნაგებობები </t>
  </si>
  <si>
    <t>საცხოვრებელი შენობები</t>
  </si>
  <si>
    <t>არასაცხოვრებელი შენობები</t>
  </si>
  <si>
    <t>საგზაო მაგისტრალები</t>
  </si>
  <si>
    <t>ქუჩები</t>
  </si>
  <si>
    <t>გზები</t>
  </si>
  <si>
    <t>ხიდები</t>
  </si>
  <si>
    <t>გვირაბები</t>
  </si>
  <si>
    <t>საკანალიზაციო და წყლის მომარაგების სისტემები</t>
  </si>
  <si>
    <t>ელექტროგადამცემი ხაზები</t>
  </si>
  <si>
    <t>მილსადენები</t>
  </si>
  <si>
    <t>სხვა შენობა-ნაგებობები</t>
  </si>
  <si>
    <t xml:space="preserve">მანქანა დანადგარები და ინვენტარი </t>
  </si>
  <si>
    <t>სატრანსპორტო საშუალებები</t>
  </si>
  <si>
    <t>სატვირთო ავტომობილი</t>
  </si>
  <si>
    <t>მაღალი გამავლობის მსუბუქი ავტომობილი</t>
  </si>
  <si>
    <t>მსუბუქი ავტომობილი</t>
  </si>
  <si>
    <t>ტრაქტორები, კომბაინები და სხვა სასოფლო-სამეურნეო ტექნიკა</t>
  </si>
  <si>
    <t>ბულდოზერები და სხვა დანარჩენი სპეციალური ტექნიკა</t>
  </si>
  <si>
    <t>სხვა სატრანსპორტო საშუალებები</t>
  </si>
  <si>
    <t>სხვა მანქანა-დანადგარები და ინვენტარი</t>
  </si>
  <si>
    <t>კომპიუტერი</t>
  </si>
  <si>
    <t>პრინტერი, სკანერი, ასლგადამღები</t>
  </si>
  <si>
    <t>უწყვეტი კვების წყარო</t>
  </si>
  <si>
    <t>ხმის ჩამწერი აპარატურა</t>
  </si>
  <si>
    <t>ფოტოაპარატის შეძენა</t>
  </si>
  <si>
    <t>ვიდეო-აუდიო აპარატურა</t>
  </si>
  <si>
    <t>მუსიკალური ინსტრუმენტები</t>
  </si>
  <si>
    <t>სამედიცინო აპარატურა და ხელსაწყოები</t>
  </si>
  <si>
    <t>ოპტიკური ხელსაწყო</t>
  </si>
  <si>
    <t>ავეჯი</t>
  </si>
  <si>
    <t>მაჯის და სხვა ტიპის საათი</t>
  </si>
  <si>
    <t>სპორტული საქონელი</t>
  </si>
  <si>
    <t>ნახატი, ქანდაკება, ხელოვნების სხვა ნიმუშები, ანტიკვარიატი და ძვირადღირებული კოლექციები</t>
  </si>
  <si>
    <t>კოსტიუმები</t>
  </si>
  <si>
    <t>სხვა მანქანა-დანადგარები და ინვენტარი, რომელიც არ არის კლასიფიცირებული</t>
  </si>
  <si>
    <t>სხვა ძირითადი აქტივები</t>
  </si>
  <si>
    <t xml:space="preserve">კულტივირებული აქტივები </t>
  </si>
  <si>
    <t>არამატერიალური ძირითადი აქტივები</t>
  </si>
  <si>
    <t>ლიცენზიები</t>
  </si>
  <si>
    <t>სხვა არამატერიალური ძირითადი აქტივები</t>
  </si>
  <si>
    <t xml:space="preserve">მატერიალური მარაგები </t>
  </si>
  <si>
    <t>სტრატეგიული მარაგები</t>
  </si>
  <si>
    <t>სხვა მატერიალური მარაგები</t>
  </si>
  <si>
    <t>ნედლეული და მასალები</t>
  </si>
  <si>
    <t>დაუმთავრებელი წარმოება</t>
  </si>
  <si>
    <t>მზა პროდუქცია</t>
  </si>
  <si>
    <t>შემდგომი რეალიზაციისათვის შეძენილი საქონელი</t>
  </si>
  <si>
    <t>ფასეულობები</t>
  </si>
  <si>
    <t xml:space="preserve">არაწარმოებული აქტივები </t>
  </si>
  <si>
    <t>მიწა</t>
  </si>
  <si>
    <t>წიაღისეული</t>
  </si>
  <si>
    <t>სხვა ბუნებრივი აქტივები</t>
  </si>
  <si>
    <t>რადიოსიხშირული სპექტრით სარგებლობის ლიცენზია</t>
  </si>
  <si>
    <t>სხვა დანარჩენი ბუნებრივი აქტივები</t>
  </si>
  <si>
    <t>არაწარმოებული არამატერიალური აქტივები</t>
  </si>
  <si>
    <t>ფინანსური აქტივების ზრდა</t>
  </si>
  <si>
    <t>საშინაო</t>
  </si>
  <si>
    <t xml:space="preserve">ვალუტა და დეპოზიტები </t>
  </si>
  <si>
    <t xml:space="preserve">ფასიანი ქაღალდები, გარდა აქციებისა </t>
  </si>
  <si>
    <t xml:space="preserve">სესხები </t>
  </si>
  <si>
    <t xml:space="preserve">აქციები და სხვა კაპიტალი </t>
  </si>
  <si>
    <t xml:space="preserve">სადაზღვევო ტექნიკური რეზერვები </t>
  </si>
  <si>
    <t xml:space="preserve">წარმოებული ფინანსური ინსტრუმენტები </t>
  </si>
  <si>
    <t>სხვა დებიტორული დავალიანებები</t>
  </si>
  <si>
    <t xml:space="preserve">საგარეო </t>
  </si>
  <si>
    <t>სესხები</t>
  </si>
  <si>
    <t>აქციები და სხვა კაპიტალი</t>
  </si>
  <si>
    <t xml:space="preserve">დაზღვევის ტექნიკური რეზერვები </t>
  </si>
  <si>
    <t>წარმოებული ფინანსური ინსტრუმენტები</t>
  </si>
  <si>
    <t>მონეტარული ოქრო და ნასესხობის სპეციალური უფლება</t>
  </si>
  <si>
    <t>ფასიანი ქაღალდები, გარდა აქციებისა</t>
  </si>
  <si>
    <t>აქციები და სხვა კაპიტალი (მხოლოდ სახელმწიფო საწარმოები და ორგანიზაციები)</t>
  </si>
  <si>
    <t>სადაზღვევო ტექნიკური რეზერვები</t>
  </si>
  <si>
    <t>სხვა კრედიტორული დავალიანებები</t>
  </si>
  <si>
    <t>საგარეო</t>
  </si>
  <si>
    <t>ვალუტა და დეპოზიტები</t>
  </si>
  <si>
    <t>დაზღვევის ტექნიკური რეზერვები</t>
  </si>
  <si>
    <t>დამტკიცებული ბიუჯეტი</t>
  </si>
  <si>
    <t>დაზუსტებული ბიუჯეტი</t>
  </si>
  <si>
    <t>საკასო ხარჯი სულ</t>
  </si>
  <si>
    <t>მათ შორის საკასო ხარჯი თვეების მიხედვით</t>
  </si>
  <si>
    <t>დანართი 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</si>
</sst>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#,##0.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  <charset val="204"/>
    </font>
    <font>
      <sz val="12"/>
      <color theme="6" tint="-0.499984740745262"/>
      <name val="Sylfae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4"/>
      <color rgb="FF006100"/>
      <name val="Calibri"/>
      <family val="2"/>
      <charset val="204"/>
      <scheme val="minor"/>
    </font>
    <font>
      <b/>
      <u/>
      <sz val="12"/>
      <color theme="4" tint="-0.249977111117893"/>
      <name val="Arial"/>
      <family val="2"/>
      <charset val="204"/>
    </font>
    <font>
      <b/>
      <sz val="11"/>
      <color theme="4" tint="-0.249977111117893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sz val="12"/>
      <color theme="9" tint="-0.249977111117893"/>
      <name val="Sylfaen"/>
      <family val="1"/>
      <charset val="204"/>
    </font>
    <font>
      <b/>
      <sz val="12"/>
      <color theme="9" tint="-0.249977111117893"/>
      <name val="Calibri"/>
      <family val="2"/>
      <charset val="204"/>
      <scheme val="minor"/>
    </font>
    <font>
      <b/>
      <sz val="12"/>
      <color theme="9" tint="-0.249977111117893"/>
      <name val="Sylfae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2"/>
      <color theme="9" tint="-0.249977111117893"/>
      <name val="Arial"/>
      <family val="2"/>
      <charset val="204"/>
    </font>
    <font>
      <b/>
      <sz val="12"/>
      <color theme="6" tint="-0.499984740745262"/>
      <name val="Sylfaen"/>
      <family val="1"/>
      <charset val="204"/>
    </font>
    <font>
      <b/>
      <i/>
      <sz val="12"/>
      <color rgb="FF2C2C90"/>
      <name val="Calibri"/>
      <family val="2"/>
      <charset val="204"/>
      <scheme val="minor"/>
    </font>
    <font>
      <b/>
      <i/>
      <sz val="12"/>
      <color rgb="FF2C2C90"/>
      <name val="Sylfaen"/>
      <family val="1"/>
      <charset val="204"/>
    </font>
    <font>
      <b/>
      <sz val="11"/>
      <color rgb="FF2C2C90"/>
      <name val="Calibri"/>
      <family val="2"/>
      <charset val="204"/>
      <scheme val="minor"/>
    </font>
    <font>
      <i/>
      <sz val="12"/>
      <color rgb="FF86008A"/>
      <name val="Calibri"/>
      <family val="2"/>
      <charset val="204"/>
      <scheme val="minor"/>
    </font>
    <font>
      <i/>
      <sz val="12"/>
      <color rgb="FF86008A"/>
      <name val="Sylfaen"/>
      <family val="1"/>
      <charset val="204"/>
    </font>
    <font>
      <b/>
      <sz val="11"/>
      <color rgb="FF86008A"/>
      <name val="Calibri"/>
      <family val="2"/>
      <charset val="204"/>
      <scheme val="minor"/>
    </font>
    <font>
      <i/>
      <sz val="12"/>
      <color rgb="FF8A3A0C"/>
      <name val="Calibri"/>
      <family val="2"/>
      <charset val="204"/>
      <scheme val="minor"/>
    </font>
    <font>
      <i/>
      <sz val="12"/>
      <color rgb="FF8A3A0C"/>
      <name val="Sylfaen"/>
      <family val="1"/>
      <charset val="204"/>
    </font>
    <font>
      <sz val="11"/>
      <color rgb="FF8A3A0C"/>
      <name val="Calibri"/>
      <family val="2"/>
      <charset val="204"/>
      <scheme val="minor"/>
    </font>
    <font>
      <i/>
      <sz val="12"/>
      <color rgb="FF428306"/>
      <name val="Calibri"/>
      <family val="2"/>
      <charset val="204"/>
      <scheme val="minor"/>
    </font>
    <font>
      <i/>
      <sz val="12"/>
      <color rgb="FF428306"/>
      <name val="Sylfaen"/>
      <family val="1"/>
      <charset val="204"/>
    </font>
    <font>
      <sz val="11"/>
      <color rgb="FF428306"/>
      <name val="Calibri"/>
      <family val="2"/>
      <charset val="204"/>
      <scheme val="minor"/>
    </font>
    <font>
      <i/>
      <sz val="12"/>
      <color rgb="FF000000"/>
      <name val="Calibri"/>
      <family val="2"/>
      <charset val="204"/>
      <scheme val="minor"/>
    </font>
    <font>
      <i/>
      <sz val="12"/>
      <color rgb="FF000000"/>
      <name val="Sylfae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name val="Sylfaen"/>
      <family val="1"/>
      <charset val="204"/>
    </font>
    <font>
      <b/>
      <sz val="11"/>
      <color rgb="FF8A3A0C"/>
      <name val="Calibri"/>
      <family val="2"/>
      <charset val="204"/>
      <scheme val="minor"/>
    </font>
    <font>
      <sz val="11"/>
      <color rgb="FF86008A"/>
      <name val="Calibri"/>
      <family val="2"/>
      <charset val="204"/>
      <scheme val="minor"/>
    </font>
    <font>
      <i/>
      <sz val="12"/>
      <color rgb="FF2C2C90"/>
      <name val="Calibri"/>
      <family val="2"/>
      <charset val="204"/>
      <scheme val="minor"/>
    </font>
    <font>
      <i/>
      <sz val="12"/>
      <color rgb="FF2C2C90"/>
      <name val="Sylfaen"/>
      <family val="1"/>
      <charset val="204"/>
    </font>
    <font>
      <sz val="11"/>
      <color rgb="FF867E0C"/>
      <name val="Calibri"/>
      <family val="2"/>
      <charset val="204"/>
      <scheme val="minor"/>
    </font>
    <font>
      <i/>
      <sz val="12"/>
      <color rgb="FF867E0C"/>
      <name val="Calibri"/>
      <family val="2"/>
      <charset val="204"/>
      <scheme val="minor"/>
    </font>
    <font>
      <i/>
      <sz val="12"/>
      <color rgb="FF867E0C"/>
      <name val="Sylfae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2C2C90"/>
      <name val="Calibri"/>
      <family val="2"/>
      <charset val="204"/>
      <scheme val="minor"/>
    </font>
    <font>
      <sz val="10"/>
      <name val="Arial"/>
      <family val="2"/>
    </font>
    <font>
      <b/>
      <sz val="20"/>
      <color theme="3" tint="-0.249977111117893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2"/>
      <color rgb="FF428306"/>
      <name val="Calibri"/>
      <family val="2"/>
      <charset val="204"/>
      <scheme val="minor"/>
    </font>
    <font>
      <b/>
      <sz val="12"/>
      <color rgb="FF86008A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8A3A0C"/>
      <name val="Calibri"/>
      <family val="2"/>
      <charset val="204"/>
      <scheme val="minor"/>
    </font>
    <font>
      <sz val="11"/>
      <color theme="6" tint="-0.249977111117893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 tint="-0.34900967436750391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3" fillId="0" borderId="0"/>
    <xf numFmtId="0" fontId="2" fillId="2" borderId="0" applyNumberFormat="0" applyBorder="0" applyAlignment="0" applyProtection="0"/>
    <xf numFmtId="0" fontId="53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165" fontId="27" fillId="0" borderId="2" xfId="3" applyNumberFormat="1" applyFont="1" applyBorder="1" applyAlignment="1" applyProtection="1">
      <alignment horizontal="center" vertical="center" wrapText="1"/>
    </xf>
    <xf numFmtId="0" fontId="4" fillId="3" borderId="0" xfId="3" applyFont="1" applyFill="1" applyBorder="1" applyAlignment="1">
      <alignment horizontal="center" vertical="center"/>
    </xf>
    <xf numFmtId="0" fontId="8" fillId="3" borderId="0" xfId="3" applyFont="1" applyFill="1" applyAlignment="1">
      <alignment horizontal="center" vertical="center" wrapText="1"/>
    </xf>
    <xf numFmtId="165" fontId="9" fillId="3" borderId="0" xfId="3" applyNumberFormat="1" applyFont="1" applyFill="1" applyAlignment="1">
      <alignment horizontal="center" vertical="center"/>
    </xf>
    <xf numFmtId="0" fontId="5" fillId="3" borderId="0" xfId="3" applyFont="1" applyFill="1" applyAlignment="1">
      <alignment horizontal="center" vertical="center"/>
    </xf>
    <xf numFmtId="0" fontId="5" fillId="3" borderId="0" xfId="3" applyFont="1" applyFill="1"/>
    <xf numFmtId="0" fontId="45" fillId="0" borderId="0" xfId="4" applyFont="1" applyFill="1" applyAlignment="1">
      <alignment horizontal="right" vertical="center" wrapText="1"/>
    </xf>
    <xf numFmtId="0" fontId="4" fillId="0" borderId="0" xfId="3" applyFont="1" applyBorder="1" applyAlignment="1">
      <alignment horizontal="center" vertical="center"/>
    </xf>
    <xf numFmtId="2" fontId="10" fillId="4" borderId="6" xfId="3" applyNumberFormat="1" applyFont="1" applyFill="1" applyBorder="1" applyAlignment="1">
      <alignment horizontal="center" vertical="center" wrapText="1"/>
    </xf>
    <xf numFmtId="2" fontId="10" fillId="4" borderId="1" xfId="3" applyNumberFormat="1" applyFont="1" applyFill="1" applyBorder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5" fillId="0" borderId="0" xfId="3" applyFont="1"/>
    <xf numFmtId="0" fontId="4" fillId="0" borderId="0" xfId="3" applyFont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165" fontId="47" fillId="0" borderId="1" xfId="3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vertical="center"/>
    </xf>
    <xf numFmtId="165" fontId="5" fillId="0" borderId="0" xfId="3" applyNumberFormat="1" applyFont="1"/>
    <xf numFmtId="0" fontId="13" fillId="0" borderId="0" xfId="3" applyFont="1" applyBorder="1" applyAlignment="1">
      <alignment horizontal="center" vertical="top" wrapText="1"/>
    </xf>
    <xf numFmtId="0" fontId="34" fillId="0" borderId="0" xfId="3" applyFont="1" applyBorder="1" applyAlignment="1">
      <alignment horizontal="center" vertical="top" wrapText="1"/>
    </xf>
    <xf numFmtId="0" fontId="14" fillId="0" borderId="2" xfId="3" applyFont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 wrapText="1"/>
    </xf>
    <xf numFmtId="165" fontId="16" fillId="0" borderId="2" xfId="3" applyNumberFormat="1" applyFont="1" applyBorder="1" applyAlignment="1">
      <alignment horizontal="center" vertical="center" wrapText="1"/>
    </xf>
    <xf numFmtId="165" fontId="33" fillId="0" borderId="2" xfId="3" applyNumberFormat="1" applyFont="1" applyFill="1" applyBorder="1" applyAlignment="1">
      <alignment horizontal="center" vertical="center" wrapText="1"/>
    </xf>
    <xf numFmtId="0" fontId="17" fillId="0" borderId="0" xfId="3" applyFont="1" applyAlignment="1">
      <alignment horizontal="center" vertical="center"/>
    </xf>
    <xf numFmtId="0" fontId="17" fillId="0" borderId="0" xfId="3" applyFont="1"/>
    <xf numFmtId="0" fontId="18" fillId="0" borderId="0" xfId="3" applyFont="1" applyBorder="1" applyAlignment="1">
      <alignment horizontal="center" vertical="center" wrapText="1"/>
    </xf>
    <xf numFmtId="0" fontId="19" fillId="0" borderId="2" xfId="3" applyFont="1" applyFill="1" applyBorder="1" applyAlignment="1">
      <alignment horizontal="left" vertical="center" wrapText="1" indent="4"/>
    </xf>
    <xf numFmtId="0" fontId="20" fillId="0" borderId="2" xfId="3" applyFont="1" applyFill="1" applyBorder="1" applyAlignment="1">
      <alignment horizontal="left" vertical="center" wrapText="1" indent="4"/>
    </xf>
    <xf numFmtId="165" fontId="21" fillId="0" borderId="2" xfId="3" applyNumberFormat="1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/>
    <xf numFmtId="0" fontId="22" fillId="0" borderId="2" xfId="3" applyFont="1" applyFill="1" applyBorder="1" applyAlignment="1">
      <alignment horizontal="left" vertical="center" wrapText="1" indent="6"/>
    </xf>
    <xf numFmtId="0" fontId="23" fillId="0" borderId="2" xfId="3" applyFont="1" applyFill="1" applyBorder="1" applyAlignment="1">
      <alignment horizontal="left" vertical="center" wrapText="1" indent="6"/>
    </xf>
    <xf numFmtId="165" fontId="24" fillId="0" borderId="2" xfId="3" applyNumberFormat="1" applyFont="1" applyBorder="1" applyAlignment="1">
      <alignment horizontal="center" vertical="center" wrapText="1"/>
    </xf>
    <xf numFmtId="0" fontId="25" fillId="0" borderId="2" xfId="3" applyFont="1" applyFill="1" applyBorder="1" applyAlignment="1">
      <alignment horizontal="left" vertical="center" wrapText="1" indent="7"/>
    </xf>
    <xf numFmtId="0" fontId="26" fillId="0" borderId="2" xfId="3" applyFont="1" applyFill="1" applyBorder="1" applyAlignment="1">
      <alignment horizontal="left" vertical="center" wrapText="1" indent="7"/>
    </xf>
    <xf numFmtId="165" fontId="27" fillId="0" borderId="2" xfId="3" applyNumberFormat="1" applyFont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left" vertical="center" wrapText="1" indent="8"/>
    </xf>
    <xf numFmtId="0" fontId="29" fillId="0" borderId="2" xfId="3" applyFont="1" applyFill="1" applyBorder="1" applyAlignment="1">
      <alignment horizontal="left" vertical="center" wrapText="1" indent="8"/>
    </xf>
    <xf numFmtId="165" fontId="30" fillId="0" borderId="2" xfId="3" applyNumberFormat="1" applyFont="1" applyBorder="1" applyAlignment="1">
      <alignment horizontal="center" vertical="center" wrapText="1"/>
    </xf>
    <xf numFmtId="0" fontId="31" fillId="0" borderId="2" xfId="3" applyFont="1" applyFill="1" applyBorder="1" applyAlignment="1">
      <alignment horizontal="left" vertical="center" wrapText="1" indent="10"/>
    </xf>
    <xf numFmtId="0" fontId="32" fillId="0" borderId="2" xfId="3" applyFont="1" applyFill="1" applyBorder="1" applyAlignment="1">
      <alignment horizontal="left" vertical="center" wrapText="1" indent="10"/>
    </xf>
    <xf numFmtId="165" fontId="30" fillId="0" borderId="2" xfId="3" applyNumberFormat="1" applyFont="1" applyFill="1" applyBorder="1" applyAlignment="1">
      <alignment horizontal="center" vertical="center" wrapText="1"/>
    </xf>
    <xf numFmtId="165" fontId="27" fillId="0" borderId="2" xfId="3" applyNumberFormat="1" applyFont="1" applyFill="1" applyBorder="1" applyAlignment="1">
      <alignment horizontal="center" vertical="center" wrapText="1"/>
    </xf>
    <xf numFmtId="165" fontId="33" fillId="0" borderId="2" xfId="3" applyNumberFormat="1" applyFont="1" applyBorder="1" applyAlignment="1">
      <alignment horizontal="center" vertical="center" wrapText="1"/>
    </xf>
    <xf numFmtId="0" fontId="34" fillId="0" borderId="0" xfId="3" applyFont="1" applyFill="1" applyBorder="1" applyAlignment="1">
      <alignment horizontal="center" vertical="top" wrapText="1"/>
    </xf>
    <xf numFmtId="0" fontId="5" fillId="0" borderId="0" xfId="3" applyFont="1" applyFill="1" applyAlignment="1">
      <alignment horizontal="center" vertical="center"/>
    </xf>
    <xf numFmtId="165" fontId="35" fillId="0" borderId="2" xfId="3" applyNumberFormat="1" applyFont="1" applyBorder="1" applyAlignment="1">
      <alignment horizontal="center" vertical="center" wrapText="1"/>
    </xf>
    <xf numFmtId="165" fontId="36" fillId="0" borderId="2" xfId="3" applyNumberFormat="1" applyFont="1" applyFill="1" applyBorder="1" applyAlignment="1">
      <alignment horizontal="center" vertical="center" wrapText="1"/>
    </xf>
    <xf numFmtId="0" fontId="25" fillId="0" borderId="2" xfId="3" applyFont="1" applyFill="1" applyBorder="1" applyAlignment="1">
      <alignment horizontal="left" vertical="center" wrapText="1" indent="8"/>
    </xf>
    <xf numFmtId="0" fontId="26" fillId="0" borderId="2" xfId="3" applyFont="1" applyFill="1" applyBorder="1" applyAlignment="1">
      <alignment horizontal="left" vertical="center" wrapText="1" indent="8"/>
    </xf>
    <xf numFmtId="0" fontId="28" fillId="0" borderId="2" xfId="3" applyFont="1" applyFill="1" applyBorder="1" applyAlignment="1">
      <alignment horizontal="left" vertical="center" wrapText="1" indent="9"/>
    </xf>
    <xf numFmtId="0" fontId="29" fillId="0" borderId="2" xfId="3" applyFont="1" applyFill="1" applyBorder="1" applyAlignment="1">
      <alignment horizontal="left" vertical="center" wrapText="1" indent="9"/>
    </xf>
    <xf numFmtId="0" fontId="37" fillId="0" borderId="2" xfId="3" applyFont="1" applyFill="1" applyBorder="1" applyAlignment="1">
      <alignment horizontal="left" vertical="center" wrapText="1" indent="4"/>
    </xf>
    <xf numFmtId="0" fontId="38" fillId="0" borderId="2" xfId="3" applyFont="1" applyFill="1" applyBorder="1" applyAlignment="1">
      <alignment horizontal="left" vertical="center" wrapText="1" indent="4"/>
    </xf>
    <xf numFmtId="0" fontId="22" fillId="0" borderId="2" xfId="3" applyFont="1" applyFill="1" applyBorder="1" applyAlignment="1">
      <alignment horizontal="left" vertical="center" wrapText="1" indent="5"/>
    </xf>
    <xf numFmtId="0" fontId="23" fillId="0" borderId="2" xfId="3" applyFont="1" applyFill="1" applyBorder="1" applyAlignment="1">
      <alignment horizontal="left" vertical="center" wrapText="1" indent="5"/>
    </xf>
    <xf numFmtId="0" fontId="31" fillId="0" borderId="2" xfId="3" applyFont="1" applyFill="1" applyBorder="1" applyAlignment="1">
      <alignment horizontal="left" vertical="center" wrapText="1" indent="9"/>
    </xf>
    <xf numFmtId="0" fontId="32" fillId="0" borderId="2" xfId="3" applyFont="1" applyFill="1" applyBorder="1" applyAlignment="1">
      <alignment horizontal="left" vertical="center" wrapText="1" indent="9"/>
    </xf>
    <xf numFmtId="165" fontId="39" fillId="0" borderId="2" xfId="3" applyNumberFormat="1" applyFont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left" vertical="center" wrapText="1" indent="11"/>
    </xf>
    <xf numFmtId="0" fontId="41" fillId="0" borderId="2" xfId="3" applyFont="1" applyFill="1" applyBorder="1" applyAlignment="1">
      <alignment horizontal="left" vertical="center" wrapText="1" indent="11"/>
    </xf>
    <xf numFmtId="165" fontId="39" fillId="0" borderId="2" xfId="3" applyNumberFormat="1" applyFont="1" applyFill="1" applyBorder="1" applyAlignment="1">
      <alignment horizontal="center" vertical="center" wrapText="1"/>
    </xf>
    <xf numFmtId="165" fontId="42" fillId="0" borderId="2" xfId="3" applyNumberFormat="1" applyFont="1" applyBorder="1" applyAlignment="1">
      <alignment horizontal="center" vertical="center" wrapText="1"/>
    </xf>
    <xf numFmtId="165" fontId="36" fillId="0" borderId="2" xfId="3" applyNumberFormat="1" applyFont="1" applyBorder="1" applyAlignment="1">
      <alignment horizontal="center" vertical="center" wrapText="1"/>
    </xf>
    <xf numFmtId="165" fontId="43" fillId="0" borderId="2" xfId="3" applyNumberFormat="1" applyFont="1" applyBorder="1" applyAlignment="1">
      <alignment horizontal="center" vertical="center" wrapText="1"/>
    </xf>
    <xf numFmtId="0" fontId="25" fillId="0" borderId="7" xfId="3" applyFont="1" applyFill="1" applyBorder="1" applyAlignment="1">
      <alignment horizontal="left" vertical="center" wrapText="1" indent="7"/>
    </xf>
    <xf numFmtId="0" fontId="26" fillId="0" borderId="7" xfId="3" applyFont="1" applyFill="1" applyBorder="1" applyAlignment="1">
      <alignment horizontal="left" vertical="center" wrapText="1" indent="7"/>
    </xf>
    <xf numFmtId="165" fontId="27" fillId="0" borderId="7" xfId="3" applyNumberFormat="1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165" fontId="48" fillId="0" borderId="2" xfId="3" applyNumberFormat="1" applyFont="1" applyFill="1" applyBorder="1" applyAlignment="1">
      <alignment horizontal="center" vertical="center" wrapText="1"/>
    </xf>
    <xf numFmtId="4" fontId="48" fillId="0" borderId="2" xfId="3" applyNumberFormat="1" applyFont="1" applyFill="1" applyBorder="1" applyAlignment="1">
      <alignment horizontal="center" vertical="center" wrapText="1"/>
    </xf>
    <xf numFmtId="165" fontId="49" fillId="0" borderId="2" xfId="3" applyNumberFormat="1" applyFont="1" applyFill="1" applyBorder="1" applyAlignment="1">
      <alignment horizontal="center" vertical="center" wrapText="1"/>
    </xf>
    <xf numFmtId="165" fontId="50" fillId="0" borderId="2" xfId="3" applyNumberFormat="1" applyFont="1" applyFill="1" applyBorder="1" applyAlignment="1">
      <alignment horizontal="center" vertical="center" wrapText="1"/>
    </xf>
    <xf numFmtId="4" fontId="50" fillId="0" borderId="2" xfId="3" applyNumberFormat="1" applyFont="1" applyFill="1" applyBorder="1" applyAlignment="1">
      <alignment horizontal="center" vertical="center" wrapText="1"/>
    </xf>
    <xf numFmtId="165" fontId="51" fillId="0" borderId="2" xfId="3" applyNumberFormat="1" applyFont="1" applyFill="1" applyBorder="1" applyAlignment="1">
      <alignment horizontal="center" vertical="center" wrapText="1"/>
    </xf>
    <xf numFmtId="0" fontId="52" fillId="0" borderId="0" xfId="3" applyFont="1" applyAlignment="1">
      <alignment horizontal="center" vertical="center"/>
    </xf>
    <xf numFmtId="2" fontId="10" fillId="4" borderId="1" xfId="3" applyNumberFormat="1" applyFont="1" applyFill="1" applyBorder="1" applyAlignment="1">
      <alignment horizontal="center" vertical="center" wrapText="1"/>
    </xf>
    <xf numFmtId="0" fontId="45" fillId="0" borderId="0" xfId="4" applyFont="1" applyFill="1" applyAlignment="1">
      <alignment horizontal="right" vertical="center" wrapText="1"/>
    </xf>
    <xf numFmtId="0" fontId="7" fillId="0" borderId="0" xfId="4" applyFont="1" applyFill="1" applyAlignment="1">
      <alignment horizontal="center" vertical="center" wrapText="1"/>
    </xf>
    <xf numFmtId="0" fontId="7" fillId="0" borderId="0" xfId="4" applyFont="1" applyFill="1" applyAlignment="1">
      <alignment horizontal="left" vertical="center" wrapText="1"/>
    </xf>
    <xf numFmtId="0" fontId="45" fillId="0" borderId="0" xfId="4" applyFont="1" applyFill="1" applyAlignment="1">
      <alignment horizontal="right" vertical="center" wrapText="1"/>
    </xf>
    <xf numFmtId="2" fontId="10" fillId="4" borderId="1" xfId="3" applyNumberFormat="1" applyFont="1" applyFill="1" applyBorder="1" applyAlignment="1">
      <alignment horizontal="center" vertical="center" wrapText="1"/>
    </xf>
    <xf numFmtId="2" fontId="10" fillId="4" borderId="1" xfId="3" applyNumberFormat="1" applyFont="1" applyFill="1" applyBorder="1" applyAlignment="1">
      <alignment horizontal="center" vertical="center"/>
    </xf>
    <xf numFmtId="2" fontId="46" fillId="4" borderId="5" xfId="3" applyNumberFormat="1" applyFont="1" applyFill="1" applyBorder="1" applyAlignment="1">
      <alignment horizontal="center" vertical="center" wrapText="1"/>
    </xf>
    <xf numFmtId="2" fontId="46" fillId="4" borderId="4" xfId="3" applyNumberFormat="1" applyFont="1" applyFill="1" applyBorder="1" applyAlignment="1">
      <alignment horizontal="center" vertical="center" wrapText="1"/>
    </xf>
    <xf numFmtId="2" fontId="46" fillId="4" borderId="3" xfId="3" applyNumberFormat="1" applyFont="1" applyFill="1" applyBorder="1" applyAlignment="1">
      <alignment horizontal="center" vertical="center" wrapText="1"/>
    </xf>
    <xf numFmtId="2" fontId="46" fillId="4" borderId="6" xfId="3" applyNumberFormat="1" applyFont="1" applyFill="1" applyBorder="1" applyAlignment="1">
      <alignment horizontal="center" vertical="center" wrapText="1"/>
    </xf>
    <xf numFmtId="0" fontId="7" fillId="0" borderId="0" xfId="4" applyFont="1" applyFill="1" applyAlignment="1">
      <alignment horizontal="center" vertical="center" wrapText="1"/>
    </xf>
  </cellXfs>
  <cellStyles count="7">
    <cellStyle name="Comma 3" xfId="6"/>
    <cellStyle name="Good" xfId="4" builtinId="26"/>
    <cellStyle name="Good 2" xfId="2"/>
    <cellStyle name="Normal" xfId="0" builtinId="0"/>
    <cellStyle name="Normal 2" xfId="3"/>
    <cellStyle name="Normal 4" xfId="1"/>
    <cellStyle name="Normal 5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39"/>
  <sheetViews>
    <sheetView tabSelected="1" topLeftCell="B1" zoomScale="80" zoomScaleNormal="80" workbookViewId="0">
      <selection activeCell="F16" sqref="F16"/>
    </sheetView>
  </sheetViews>
  <sheetFormatPr defaultRowHeight="18" outlineLevelCol="1" x14ac:dyDescent="0.2"/>
  <cols>
    <col min="1" max="1" width="3.5703125" style="8" customWidth="1"/>
    <col min="2" max="2" width="2.7109375" style="8" customWidth="1"/>
    <col min="3" max="3" width="15" style="11" customWidth="1"/>
    <col min="4" max="4" width="68.5703125" style="11" customWidth="1"/>
    <col min="5" max="5" width="21" style="11" bestFit="1" customWidth="1"/>
    <col min="6" max="6" width="20.7109375" style="11" bestFit="1" customWidth="1"/>
    <col min="7" max="7" width="18.7109375" style="11" customWidth="1"/>
    <col min="8" max="8" width="11.42578125" style="72" bestFit="1" customWidth="1" outlineLevel="1"/>
    <col min="9" max="9" width="16" style="11" bestFit="1" customWidth="1" outlineLevel="1"/>
    <col min="10" max="10" width="17.5703125" style="11" customWidth="1" outlineLevel="1"/>
    <col min="11" max="11" width="11.42578125" style="11" bestFit="1" customWidth="1" outlineLevel="1"/>
    <col min="12" max="12" width="17.5703125" style="11" customWidth="1" outlineLevel="1"/>
    <col min="13" max="13" width="11.42578125" style="11" bestFit="1" customWidth="1" outlineLevel="1"/>
    <col min="14" max="14" width="14.28515625" style="11" customWidth="1" outlineLevel="1"/>
    <col min="15" max="15" width="12" style="11" bestFit="1" customWidth="1" outlineLevel="1"/>
    <col min="16" max="16" width="16.42578125" style="11" bestFit="1" customWidth="1" outlineLevel="1"/>
    <col min="17" max="17" width="15.7109375" style="11" bestFit="1" customWidth="1" outlineLevel="1"/>
    <col min="18" max="18" width="13.42578125" style="11" bestFit="1" customWidth="1" outlineLevel="1"/>
    <col min="19" max="19" width="15" style="11" bestFit="1" customWidth="1" outlineLevel="1"/>
    <col min="20" max="20" width="17.42578125" style="11" customWidth="1"/>
    <col min="21" max="21" width="12.85546875" style="11" customWidth="1"/>
    <col min="22" max="22" width="11.5703125" style="11" customWidth="1"/>
    <col min="23" max="27" width="11.5703125" style="12" customWidth="1"/>
    <col min="28" max="256" width="9.140625" style="12"/>
    <col min="257" max="257" width="3.5703125" style="12" customWidth="1"/>
    <col min="258" max="258" width="2.7109375" style="12" customWidth="1"/>
    <col min="259" max="259" width="15" style="12" customWidth="1"/>
    <col min="260" max="260" width="68.5703125" style="12" customWidth="1"/>
    <col min="261" max="261" width="23" style="12" customWidth="1"/>
    <col min="262" max="262" width="22.140625" style="12" customWidth="1"/>
    <col min="263" max="263" width="22.42578125" style="12" customWidth="1"/>
    <col min="264" max="264" width="17.5703125" style="12" customWidth="1"/>
    <col min="265" max="265" width="20.7109375" style="12" customWidth="1"/>
    <col min="266" max="268" width="17.5703125" style="12" customWidth="1"/>
    <col min="269" max="269" width="16.140625" style="12" customWidth="1"/>
    <col min="270" max="274" width="17.5703125" style="12" customWidth="1"/>
    <col min="275" max="275" width="19.7109375" style="12" customWidth="1"/>
    <col min="276" max="276" width="17.42578125" style="12" customWidth="1"/>
    <col min="277" max="277" width="12.85546875" style="12" customWidth="1"/>
    <col min="278" max="283" width="11.5703125" style="12" customWidth="1"/>
    <col min="284" max="512" width="9.140625" style="12"/>
    <col min="513" max="513" width="3.5703125" style="12" customWidth="1"/>
    <col min="514" max="514" width="2.7109375" style="12" customWidth="1"/>
    <col min="515" max="515" width="15" style="12" customWidth="1"/>
    <col min="516" max="516" width="68.5703125" style="12" customWidth="1"/>
    <col min="517" max="517" width="23" style="12" customWidth="1"/>
    <col min="518" max="518" width="22.140625" style="12" customWidth="1"/>
    <col min="519" max="519" width="22.42578125" style="12" customWidth="1"/>
    <col min="520" max="520" width="17.5703125" style="12" customWidth="1"/>
    <col min="521" max="521" width="20.7109375" style="12" customWidth="1"/>
    <col min="522" max="524" width="17.5703125" style="12" customWidth="1"/>
    <col min="525" max="525" width="16.140625" style="12" customWidth="1"/>
    <col min="526" max="530" width="17.5703125" style="12" customWidth="1"/>
    <col min="531" max="531" width="19.7109375" style="12" customWidth="1"/>
    <col min="532" max="532" width="17.42578125" style="12" customWidth="1"/>
    <col min="533" max="533" width="12.85546875" style="12" customWidth="1"/>
    <col min="534" max="539" width="11.5703125" style="12" customWidth="1"/>
    <col min="540" max="768" width="9.140625" style="12"/>
    <col min="769" max="769" width="3.5703125" style="12" customWidth="1"/>
    <col min="770" max="770" width="2.7109375" style="12" customWidth="1"/>
    <col min="771" max="771" width="15" style="12" customWidth="1"/>
    <col min="772" max="772" width="68.5703125" style="12" customWidth="1"/>
    <col min="773" max="773" width="23" style="12" customWidth="1"/>
    <col min="774" max="774" width="22.140625" style="12" customWidth="1"/>
    <col min="775" max="775" width="22.42578125" style="12" customWidth="1"/>
    <col min="776" max="776" width="17.5703125" style="12" customWidth="1"/>
    <col min="777" max="777" width="20.7109375" style="12" customWidth="1"/>
    <col min="778" max="780" width="17.5703125" style="12" customWidth="1"/>
    <col min="781" max="781" width="16.140625" style="12" customWidth="1"/>
    <col min="782" max="786" width="17.5703125" style="12" customWidth="1"/>
    <col min="787" max="787" width="19.7109375" style="12" customWidth="1"/>
    <col min="788" max="788" width="17.42578125" style="12" customWidth="1"/>
    <col min="789" max="789" width="12.85546875" style="12" customWidth="1"/>
    <col min="790" max="795" width="11.5703125" style="12" customWidth="1"/>
    <col min="796" max="1024" width="9.140625" style="12"/>
    <col min="1025" max="1025" width="3.5703125" style="12" customWidth="1"/>
    <col min="1026" max="1026" width="2.7109375" style="12" customWidth="1"/>
    <col min="1027" max="1027" width="15" style="12" customWidth="1"/>
    <col min="1028" max="1028" width="68.5703125" style="12" customWidth="1"/>
    <col min="1029" max="1029" width="23" style="12" customWidth="1"/>
    <col min="1030" max="1030" width="22.140625" style="12" customWidth="1"/>
    <col min="1031" max="1031" width="22.42578125" style="12" customWidth="1"/>
    <col min="1032" max="1032" width="17.5703125" style="12" customWidth="1"/>
    <col min="1033" max="1033" width="20.7109375" style="12" customWidth="1"/>
    <col min="1034" max="1036" width="17.5703125" style="12" customWidth="1"/>
    <col min="1037" max="1037" width="16.140625" style="12" customWidth="1"/>
    <col min="1038" max="1042" width="17.5703125" style="12" customWidth="1"/>
    <col min="1043" max="1043" width="19.7109375" style="12" customWidth="1"/>
    <col min="1044" max="1044" width="17.42578125" style="12" customWidth="1"/>
    <col min="1045" max="1045" width="12.85546875" style="12" customWidth="1"/>
    <col min="1046" max="1051" width="11.5703125" style="12" customWidth="1"/>
    <col min="1052" max="1280" width="9.140625" style="12"/>
    <col min="1281" max="1281" width="3.5703125" style="12" customWidth="1"/>
    <col min="1282" max="1282" width="2.7109375" style="12" customWidth="1"/>
    <col min="1283" max="1283" width="15" style="12" customWidth="1"/>
    <col min="1284" max="1284" width="68.5703125" style="12" customWidth="1"/>
    <col min="1285" max="1285" width="23" style="12" customWidth="1"/>
    <col min="1286" max="1286" width="22.140625" style="12" customWidth="1"/>
    <col min="1287" max="1287" width="22.42578125" style="12" customWidth="1"/>
    <col min="1288" max="1288" width="17.5703125" style="12" customWidth="1"/>
    <col min="1289" max="1289" width="20.7109375" style="12" customWidth="1"/>
    <col min="1290" max="1292" width="17.5703125" style="12" customWidth="1"/>
    <col min="1293" max="1293" width="16.140625" style="12" customWidth="1"/>
    <col min="1294" max="1298" width="17.5703125" style="12" customWidth="1"/>
    <col min="1299" max="1299" width="19.7109375" style="12" customWidth="1"/>
    <col min="1300" max="1300" width="17.42578125" style="12" customWidth="1"/>
    <col min="1301" max="1301" width="12.85546875" style="12" customWidth="1"/>
    <col min="1302" max="1307" width="11.5703125" style="12" customWidth="1"/>
    <col min="1308" max="1536" width="9.140625" style="12"/>
    <col min="1537" max="1537" width="3.5703125" style="12" customWidth="1"/>
    <col min="1538" max="1538" width="2.7109375" style="12" customWidth="1"/>
    <col min="1539" max="1539" width="15" style="12" customWidth="1"/>
    <col min="1540" max="1540" width="68.5703125" style="12" customWidth="1"/>
    <col min="1541" max="1541" width="23" style="12" customWidth="1"/>
    <col min="1542" max="1542" width="22.140625" style="12" customWidth="1"/>
    <col min="1543" max="1543" width="22.42578125" style="12" customWidth="1"/>
    <col min="1544" max="1544" width="17.5703125" style="12" customWidth="1"/>
    <col min="1545" max="1545" width="20.7109375" style="12" customWidth="1"/>
    <col min="1546" max="1548" width="17.5703125" style="12" customWidth="1"/>
    <col min="1549" max="1549" width="16.140625" style="12" customWidth="1"/>
    <col min="1550" max="1554" width="17.5703125" style="12" customWidth="1"/>
    <col min="1555" max="1555" width="19.7109375" style="12" customWidth="1"/>
    <col min="1556" max="1556" width="17.42578125" style="12" customWidth="1"/>
    <col min="1557" max="1557" width="12.85546875" style="12" customWidth="1"/>
    <col min="1558" max="1563" width="11.5703125" style="12" customWidth="1"/>
    <col min="1564" max="1792" width="9.140625" style="12"/>
    <col min="1793" max="1793" width="3.5703125" style="12" customWidth="1"/>
    <col min="1794" max="1794" width="2.7109375" style="12" customWidth="1"/>
    <col min="1795" max="1795" width="15" style="12" customWidth="1"/>
    <col min="1796" max="1796" width="68.5703125" style="12" customWidth="1"/>
    <col min="1797" max="1797" width="23" style="12" customWidth="1"/>
    <col min="1798" max="1798" width="22.140625" style="12" customWidth="1"/>
    <col min="1799" max="1799" width="22.42578125" style="12" customWidth="1"/>
    <col min="1800" max="1800" width="17.5703125" style="12" customWidth="1"/>
    <col min="1801" max="1801" width="20.7109375" style="12" customWidth="1"/>
    <col min="1802" max="1804" width="17.5703125" style="12" customWidth="1"/>
    <col min="1805" max="1805" width="16.140625" style="12" customWidth="1"/>
    <col min="1806" max="1810" width="17.5703125" style="12" customWidth="1"/>
    <col min="1811" max="1811" width="19.7109375" style="12" customWidth="1"/>
    <col min="1812" max="1812" width="17.42578125" style="12" customWidth="1"/>
    <col min="1813" max="1813" width="12.85546875" style="12" customWidth="1"/>
    <col min="1814" max="1819" width="11.5703125" style="12" customWidth="1"/>
    <col min="1820" max="2048" width="9.140625" style="12"/>
    <col min="2049" max="2049" width="3.5703125" style="12" customWidth="1"/>
    <col min="2050" max="2050" width="2.7109375" style="12" customWidth="1"/>
    <col min="2051" max="2051" width="15" style="12" customWidth="1"/>
    <col min="2052" max="2052" width="68.5703125" style="12" customWidth="1"/>
    <col min="2053" max="2053" width="23" style="12" customWidth="1"/>
    <col min="2054" max="2054" width="22.140625" style="12" customWidth="1"/>
    <col min="2055" max="2055" width="22.42578125" style="12" customWidth="1"/>
    <col min="2056" max="2056" width="17.5703125" style="12" customWidth="1"/>
    <col min="2057" max="2057" width="20.7109375" style="12" customWidth="1"/>
    <col min="2058" max="2060" width="17.5703125" style="12" customWidth="1"/>
    <col min="2061" max="2061" width="16.140625" style="12" customWidth="1"/>
    <col min="2062" max="2066" width="17.5703125" style="12" customWidth="1"/>
    <col min="2067" max="2067" width="19.7109375" style="12" customWidth="1"/>
    <col min="2068" max="2068" width="17.42578125" style="12" customWidth="1"/>
    <col min="2069" max="2069" width="12.85546875" style="12" customWidth="1"/>
    <col min="2070" max="2075" width="11.5703125" style="12" customWidth="1"/>
    <col min="2076" max="2304" width="9.140625" style="12"/>
    <col min="2305" max="2305" width="3.5703125" style="12" customWidth="1"/>
    <col min="2306" max="2306" width="2.7109375" style="12" customWidth="1"/>
    <col min="2307" max="2307" width="15" style="12" customWidth="1"/>
    <col min="2308" max="2308" width="68.5703125" style="12" customWidth="1"/>
    <col min="2309" max="2309" width="23" style="12" customWidth="1"/>
    <col min="2310" max="2310" width="22.140625" style="12" customWidth="1"/>
    <col min="2311" max="2311" width="22.42578125" style="12" customWidth="1"/>
    <col min="2312" max="2312" width="17.5703125" style="12" customWidth="1"/>
    <col min="2313" max="2313" width="20.7109375" style="12" customWidth="1"/>
    <col min="2314" max="2316" width="17.5703125" style="12" customWidth="1"/>
    <col min="2317" max="2317" width="16.140625" style="12" customWidth="1"/>
    <col min="2318" max="2322" width="17.5703125" style="12" customWidth="1"/>
    <col min="2323" max="2323" width="19.7109375" style="12" customWidth="1"/>
    <col min="2324" max="2324" width="17.42578125" style="12" customWidth="1"/>
    <col min="2325" max="2325" width="12.85546875" style="12" customWidth="1"/>
    <col min="2326" max="2331" width="11.5703125" style="12" customWidth="1"/>
    <col min="2332" max="2560" width="9.140625" style="12"/>
    <col min="2561" max="2561" width="3.5703125" style="12" customWidth="1"/>
    <col min="2562" max="2562" width="2.7109375" style="12" customWidth="1"/>
    <col min="2563" max="2563" width="15" style="12" customWidth="1"/>
    <col min="2564" max="2564" width="68.5703125" style="12" customWidth="1"/>
    <col min="2565" max="2565" width="23" style="12" customWidth="1"/>
    <col min="2566" max="2566" width="22.140625" style="12" customWidth="1"/>
    <col min="2567" max="2567" width="22.42578125" style="12" customWidth="1"/>
    <col min="2568" max="2568" width="17.5703125" style="12" customWidth="1"/>
    <col min="2569" max="2569" width="20.7109375" style="12" customWidth="1"/>
    <col min="2570" max="2572" width="17.5703125" style="12" customWidth="1"/>
    <col min="2573" max="2573" width="16.140625" style="12" customWidth="1"/>
    <col min="2574" max="2578" width="17.5703125" style="12" customWidth="1"/>
    <col min="2579" max="2579" width="19.7109375" style="12" customWidth="1"/>
    <col min="2580" max="2580" width="17.42578125" style="12" customWidth="1"/>
    <col min="2581" max="2581" width="12.85546875" style="12" customWidth="1"/>
    <col min="2582" max="2587" width="11.5703125" style="12" customWidth="1"/>
    <col min="2588" max="2816" width="9.140625" style="12"/>
    <col min="2817" max="2817" width="3.5703125" style="12" customWidth="1"/>
    <col min="2818" max="2818" width="2.7109375" style="12" customWidth="1"/>
    <col min="2819" max="2819" width="15" style="12" customWidth="1"/>
    <col min="2820" max="2820" width="68.5703125" style="12" customWidth="1"/>
    <col min="2821" max="2821" width="23" style="12" customWidth="1"/>
    <col min="2822" max="2822" width="22.140625" style="12" customWidth="1"/>
    <col min="2823" max="2823" width="22.42578125" style="12" customWidth="1"/>
    <col min="2824" max="2824" width="17.5703125" style="12" customWidth="1"/>
    <col min="2825" max="2825" width="20.7109375" style="12" customWidth="1"/>
    <col min="2826" max="2828" width="17.5703125" style="12" customWidth="1"/>
    <col min="2829" max="2829" width="16.140625" style="12" customWidth="1"/>
    <col min="2830" max="2834" width="17.5703125" style="12" customWidth="1"/>
    <col min="2835" max="2835" width="19.7109375" style="12" customWidth="1"/>
    <col min="2836" max="2836" width="17.42578125" style="12" customWidth="1"/>
    <col min="2837" max="2837" width="12.85546875" style="12" customWidth="1"/>
    <col min="2838" max="2843" width="11.5703125" style="12" customWidth="1"/>
    <col min="2844" max="3072" width="9.140625" style="12"/>
    <col min="3073" max="3073" width="3.5703125" style="12" customWidth="1"/>
    <col min="3074" max="3074" width="2.7109375" style="12" customWidth="1"/>
    <col min="3075" max="3075" width="15" style="12" customWidth="1"/>
    <col min="3076" max="3076" width="68.5703125" style="12" customWidth="1"/>
    <col min="3077" max="3077" width="23" style="12" customWidth="1"/>
    <col min="3078" max="3078" width="22.140625" style="12" customWidth="1"/>
    <col min="3079" max="3079" width="22.42578125" style="12" customWidth="1"/>
    <col min="3080" max="3080" width="17.5703125" style="12" customWidth="1"/>
    <col min="3081" max="3081" width="20.7109375" style="12" customWidth="1"/>
    <col min="3082" max="3084" width="17.5703125" style="12" customWidth="1"/>
    <col min="3085" max="3085" width="16.140625" style="12" customWidth="1"/>
    <col min="3086" max="3090" width="17.5703125" style="12" customWidth="1"/>
    <col min="3091" max="3091" width="19.7109375" style="12" customWidth="1"/>
    <col min="3092" max="3092" width="17.42578125" style="12" customWidth="1"/>
    <col min="3093" max="3093" width="12.85546875" style="12" customWidth="1"/>
    <col min="3094" max="3099" width="11.5703125" style="12" customWidth="1"/>
    <col min="3100" max="3328" width="9.140625" style="12"/>
    <col min="3329" max="3329" width="3.5703125" style="12" customWidth="1"/>
    <col min="3330" max="3330" width="2.7109375" style="12" customWidth="1"/>
    <col min="3331" max="3331" width="15" style="12" customWidth="1"/>
    <col min="3332" max="3332" width="68.5703125" style="12" customWidth="1"/>
    <col min="3333" max="3333" width="23" style="12" customWidth="1"/>
    <col min="3334" max="3334" width="22.140625" style="12" customWidth="1"/>
    <col min="3335" max="3335" width="22.42578125" style="12" customWidth="1"/>
    <col min="3336" max="3336" width="17.5703125" style="12" customWidth="1"/>
    <col min="3337" max="3337" width="20.7109375" style="12" customWidth="1"/>
    <col min="3338" max="3340" width="17.5703125" style="12" customWidth="1"/>
    <col min="3341" max="3341" width="16.140625" style="12" customWidth="1"/>
    <col min="3342" max="3346" width="17.5703125" style="12" customWidth="1"/>
    <col min="3347" max="3347" width="19.7109375" style="12" customWidth="1"/>
    <col min="3348" max="3348" width="17.42578125" style="12" customWidth="1"/>
    <col min="3349" max="3349" width="12.85546875" style="12" customWidth="1"/>
    <col min="3350" max="3355" width="11.5703125" style="12" customWidth="1"/>
    <col min="3356" max="3584" width="9.140625" style="12"/>
    <col min="3585" max="3585" width="3.5703125" style="12" customWidth="1"/>
    <col min="3586" max="3586" width="2.7109375" style="12" customWidth="1"/>
    <col min="3587" max="3587" width="15" style="12" customWidth="1"/>
    <col min="3588" max="3588" width="68.5703125" style="12" customWidth="1"/>
    <col min="3589" max="3589" width="23" style="12" customWidth="1"/>
    <col min="3590" max="3590" width="22.140625" style="12" customWidth="1"/>
    <col min="3591" max="3591" width="22.42578125" style="12" customWidth="1"/>
    <col min="3592" max="3592" width="17.5703125" style="12" customWidth="1"/>
    <col min="3593" max="3593" width="20.7109375" style="12" customWidth="1"/>
    <col min="3594" max="3596" width="17.5703125" style="12" customWidth="1"/>
    <col min="3597" max="3597" width="16.140625" style="12" customWidth="1"/>
    <col min="3598" max="3602" width="17.5703125" style="12" customWidth="1"/>
    <col min="3603" max="3603" width="19.7109375" style="12" customWidth="1"/>
    <col min="3604" max="3604" width="17.42578125" style="12" customWidth="1"/>
    <col min="3605" max="3605" width="12.85546875" style="12" customWidth="1"/>
    <col min="3606" max="3611" width="11.5703125" style="12" customWidth="1"/>
    <col min="3612" max="3840" width="9.140625" style="12"/>
    <col min="3841" max="3841" width="3.5703125" style="12" customWidth="1"/>
    <col min="3842" max="3842" width="2.7109375" style="12" customWidth="1"/>
    <col min="3843" max="3843" width="15" style="12" customWidth="1"/>
    <col min="3844" max="3844" width="68.5703125" style="12" customWidth="1"/>
    <col min="3845" max="3845" width="23" style="12" customWidth="1"/>
    <col min="3846" max="3846" width="22.140625" style="12" customWidth="1"/>
    <col min="3847" max="3847" width="22.42578125" style="12" customWidth="1"/>
    <col min="3848" max="3848" width="17.5703125" style="12" customWidth="1"/>
    <col min="3849" max="3849" width="20.7109375" style="12" customWidth="1"/>
    <col min="3850" max="3852" width="17.5703125" style="12" customWidth="1"/>
    <col min="3853" max="3853" width="16.140625" style="12" customWidth="1"/>
    <col min="3854" max="3858" width="17.5703125" style="12" customWidth="1"/>
    <col min="3859" max="3859" width="19.7109375" style="12" customWidth="1"/>
    <col min="3860" max="3860" width="17.42578125" style="12" customWidth="1"/>
    <col min="3861" max="3861" width="12.85546875" style="12" customWidth="1"/>
    <col min="3862" max="3867" width="11.5703125" style="12" customWidth="1"/>
    <col min="3868" max="4096" width="9.140625" style="12"/>
    <col min="4097" max="4097" width="3.5703125" style="12" customWidth="1"/>
    <col min="4098" max="4098" width="2.7109375" style="12" customWidth="1"/>
    <col min="4099" max="4099" width="15" style="12" customWidth="1"/>
    <col min="4100" max="4100" width="68.5703125" style="12" customWidth="1"/>
    <col min="4101" max="4101" width="23" style="12" customWidth="1"/>
    <col min="4102" max="4102" width="22.140625" style="12" customWidth="1"/>
    <col min="4103" max="4103" width="22.42578125" style="12" customWidth="1"/>
    <col min="4104" max="4104" width="17.5703125" style="12" customWidth="1"/>
    <col min="4105" max="4105" width="20.7109375" style="12" customWidth="1"/>
    <col min="4106" max="4108" width="17.5703125" style="12" customWidth="1"/>
    <col min="4109" max="4109" width="16.140625" style="12" customWidth="1"/>
    <col min="4110" max="4114" width="17.5703125" style="12" customWidth="1"/>
    <col min="4115" max="4115" width="19.7109375" style="12" customWidth="1"/>
    <col min="4116" max="4116" width="17.42578125" style="12" customWidth="1"/>
    <col min="4117" max="4117" width="12.85546875" style="12" customWidth="1"/>
    <col min="4118" max="4123" width="11.5703125" style="12" customWidth="1"/>
    <col min="4124" max="4352" width="9.140625" style="12"/>
    <col min="4353" max="4353" width="3.5703125" style="12" customWidth="1"/>
    <col min="4354" max="4354" width="2.7109375" style="12" customWidth="1"/>
    <col min="4355" max="4355" width="15" style="12" customWidth="1"/>
    <col min="4356" max="4356" width="68.5703125" style="12" customWidth="1"/>
    <col min="4357" max="4357" width="23" style="12" customWidth="1"/>
    <col min="4358" max="4358" width="22.140625" style="12" customWidth="1"/>
    <col min="4359" max="4359" width="22.42578125" style="12" customWidth="1"/>
    <col min="4360" max="4360" width="17.5703125" style="12" customWidth="1"/>
    <col min="4361" max="4361" width="20.7109375" style="12" customWidth="1"/>
    <col min="4362" max="4364" width="17.5703125" style="12" customWidth="1"/>
    <col min="4365" max="4365" width="16.140625" style="12" customWidth="1"/>
    <col min="4366" max="4370" width="17.5703125" style="12" customWidth="1"/>
    <col min="4371" max="4371" width="19.7109375" style="12" customWidth="1"/>
    <col min="4372" max="4372" width="17.42578125" style="12" customWidth="1"/>
    <col min="4373" max="4373" width="12.85546875" style="12" customWidth="1"/>
    <col min="4374" max="4379" width="11.5703125" style="12" customWidth="1"/>
    <col min="4380" max="4608" width="9.140625" style="12"/>
    <col min="4609" max="4609" width="3.5703125" style="12" customWidth="1"/>
    <col min="4610" max="4610" width="2.7109375" style="12" customWidth="1"/>
    <col min="4611" max="4611" width="15" style="12" customWidth="1"/>
    <col min="4612" max="4612" width="68.5703125" style="12" customWidth="1"/>
    <col min="4613" max="4613" width="23" style="12" customWidth="1"/>
    <col min="4614" max="4614" width="22.140625" style="12" customWidth="1"/>
    <col min="4615" max="4615" width="22.42578125" style="12" customWidth="1"/>
    <col min="4616" max="4616" width="17.5703125" style="12" customWidth="1"/>
    <col min="4617" max="4617" width="20.7109375" style="12" customWidth="1"/>
    <col min="4618" max="4620" width="17.5703125" style="12" customWidth="1"/>
    <col min="4621" max="4621" width="16.140625" style="12" customWidth="1"/>
    <col min="4622" max="4626" width="17.5703125" style="12" customWidth="1"/>
    <col min="4627" max="4627" width="19.7109375" style="12" customWidth="1"/>
    <col min="4628" max="4628" width="17.42578125" style="12" customWidth="1"/>
    <col min="4629" max="4629" width="12.85546875" style="12" customWidth="1"/>
    <col min="4630" max="4635" width="11.5703125" style="12" customWidth="1"/>
    <col min="4636" max="4864" width="9.140625" style="12"/>
    <col min="4865" max="4865" width="3.5703125" style="12" customWidth="1"/>
    <col min="4866" max="4866" width="2.7109375" style="12" customWidth="1"/>
    <col min="4867" max="4867" width="15" style="12" customWidth="1"/>
    <col min="4868" max="4868" width="68.5703125" style="12" customWidth="1"/>
    <col min="4869" max="4869" width="23" style="12" customWidth="1"/>
    <col min="4870" max="4870" width="22.140625" style="12" customWidth="1"/>
    <col min="4871" max="4871" width="22.42578125" style="12" customWidth="1"/>
    <col min="4872" max="4872" width="17.5703125" style="12" customWidth="1"/>
    <col min="4873" max="4873" width="20.7109375" style="12" customWidth="1"/>
    <col min="4874" max="4876" width="17.5703125" style="12" customWidth="1"/>
    <col min="4877" max="4877" width="16.140625" style="12" customWidth="1"/>
    <col min="4878" max="4882" width="17.5703125" style="12" customWidth="1"/>
    <col min="4883" max="4883" width="19.7109375" style="12" customWidth="1"/>
    <col min="4884" max="4884" width="17.42578125" style="12" customWidth="1"/>
    <col min="4885" max="4885" width="12.85546875" style="12" customWidth="1"/>
    <col min="4886" max="4891" width="11.5703125" style="12" customWidth="1"/>
    <col min="4892" max="5120" width="9.140625" style="12"/>
    <col min="5121" max="5121" width="3.5703125" style="12" customWidth="1"/>
    <col min="5122" max="5122" width="2.7109375" style="12" customWidth="1"/>
    <col min="5123" max="5123" width="15" style="12" customWidth="1"/>
    <col min="5124" max="5124" width="68.5703125" style="12" customWidth="1"/>
    <col min="5125" max="5125" width="23" style="12" customWidth="1"/>
    <col min="5126" max="5126" width="22.140625" style="12" customWidth="1"/>
    <col min="5127" max="5127" width="22.42578125" style="12" customWidth="1"/>
    <col min="5128" max="5128" width="17.5703125" style="12" customWidth="1"/>
    <col min="5129" max="5129" width="20.7109375" style="12" customWidth="1"/>
    <col min="5130" max="5132" width="17.5703125" style="12" customWidth="1"/>
    <col min="5133" max="5133" width="16.140625" style="12" customWidth="1"/>
    <col min="5134" max="5138" width="17.5703125" style="12" customWidth="1"/>
    <col min="5139" max="5139" width="19.7109375" style="12" customWidth="1"/>
    <col min="5140" max="5140" width="17.42578125" style="12" customWidth="1"/>
    <col min="5141" max="5141" width="12.85546875" style="12" customWidth="1"/>
    <col min="5142" max="5147" width="11.5703125" style="12" customWidth="1"/>
    <col min="5148" max="5376" width="9.140625" style="12"/>
    <col min="5377" max="5377" width="3.5703125" style="12" customWidth="1"/>
    <col min="5378" max="5378" width="2.7109375" style="12" customWidth="1"/>
    <col min="5379" max="5379" width="15" style="12" customWidth="1"/>
    <col min="5380" max="5380" width="68.5703125" style="12" customWidth="1"/>
    <col min="5381" max="5381" width="23" style="12" customWidth="1"/>
    <col min="5382" max="5382" width="22.140625" style="12" customWidth="1"/>
    <col min="5383" max="5383" width="22.42578125" style="12" customWidth="1"/>
    <col min="5384" max="5384" width="17.5703125" style="12" customWidth="1"/>
    <col min="5385" max="5385" width="20.7109375" style="12" customWidth="1"/>
    <col min="5386" max="5388" width="17.5703125" style="12" customWidth="1"/>
    <col min="5389" max="5389" width="16.140625" style="12" customWidth="1"/>
    <col min="5390" max="5394" width="17.5703125" style="12" customWidth="1"/>
    <col min="5395" max="5395" width="19.7109375" style="12" customWidth="1"/>
    <col min="5396" max="5396" width="17.42578125" style="12" customWidth="1"/>
    <col min="5397" max="5397" width="12.85546875" style="12" customWidth="1"/>
    <col min="5398" max="5403" width="11.5703125" style="12" customWidth="1"/>
    <col min="5404" max="5632" width="9.140625" style="12"/>
    <col min="5633" max="5633" width="3.5703125" style="12" customWidth="1"/>
    <col min="5634" max="5634" width="2.7109375" style="12" customWidth="1"/>
    <col min="5635" max="5635" width="15" style="12" customWidth="1"/>
    <col min="5636" max="5636" width="68.5703125" style="12" customWidth="1"/>
    <col min="5637" max="5637" width="23" style="12" customWidth="1"/>
    <col min="5638" max="5638" width="22.140625" style="12" customWidth="1"/>
    <col min="5639" max="5639" width="22.42578125" style="12" customWidth="1"/>
    <col min="5640" max="5640" width="17.5703125" style="12" customWidth="1"/>
    <col min="5641" max="5641" width="20.7109375" style="12" customWidth="1"/>
    <col min="5642" max="5644" width="17.5703125" style="12" customWidth="1"/>
    <col min="5645" max="5645" width="16.140625" style="12" customWidth="1"/>
    <col min="5646" max="5650" width="17.5703125" style="12" customWidth="1"/>
    <col min="5651" max="5651" width="19.7109375" style="12" customWidth="1"/>
    <col min="5652" max="5652" width="17.42578125" style="12" customWidth="1"/>
    <col min="5653" max="5653" width="12.85546875" style="12" customWidth="1"/>
    <col min="5654" max="5659" width="11.5703125" style="12" customWidth="1"/>
    <col min="5660" max="5888" width="9.140625" style="12"/>
    <col min="5889" max="5889" width="3.5703125" style="12" customWidth="1"/>
    <col min="5890" max="5890" width="2.7109375" style="12" customWidth="1"/>
    <col min="5891" max="5891" width="15" style="12" customWidth="1"/>
    <col min="5892" max="5892" width="68.5703125" style="12" customWidth="1"/>
    <col min="5893" max="5893" width="23" style="12" customWidth="1"/>
    <col min="5894" max="5894" width="22.140625" style="12" customWidth="1"/>
    <col min="5895" max="5895" width="22.42578125" style="12" customWidth="1"/>
    <col min="5896" max="5896" width="17.5703125" style="12" customWidth="1"/>
    <col min="5897" max="5897" width="20.7109375" style="12" customWidth="1"/>
    <col min="5898" max="5900" width="17.5703125" style="12" customWidth="1"/>
    <col min="5901" max="5901" width="16.140625" style="12" customWidth="1"/>
    <col min="5902" max="5906" width="17.5703125" style="12" customWidth="1"/>
    <col min="5907" max="5907" width="19.7109375" style="12" customWidth="1"/>
    <col min="5908" max="5908" width="17.42578125" style="12" customWidth="1"/>
    <col min="5909" max="5909" width="12.85546875" style="12" customWidth="1"/>
    <col min="5910" max="5915" width="11.5703125" style="12" customWidth="1"/>
    <col min="5916" max="6144" width="9.140625" style="12"/>
    <col min="6145" max="6145" width="3.5703125" style="12" customWidth="1"/>
    <col min="6146" max="6146" width="2.7109375" style="12" customWidth="1"/>
    <col min="6147" max="6147" width="15" style="12" customWidth="1"/>
    <col min="6148" max="6148" width="68.5703125" style="12" customWidth="1"/>
    <col min="6149" max="6149" width="23" style="12" customWidth="1"/>
    <col min="6150" max="6150" width="22.140625" style="12" customWidth="1"/>
    <col min="6151" max="6151" width="22.42578125" style="12" customWidth="1"/>
    <col min="6152" max="6152" width="17.5703125" style="12" customWidth="1"/>
    <col min="6153" max="6153" width="20.7109375" style="12" customWidth="1"/>
    <col min="6154" max="6156" width="17.5703125" style="12" customWidth="1"/>
    <col min="6157" max="6157" width="16.140625" style="12" customWidth="1"/>
    <col min="6158" max="6162" width="17.5703125" style="12" customWidth="1"/>
    <col min="6163" max="6163" width="19.7109375" style="12" customWidth="1"/>
    <col min="6164" max="6164" width="17.42578125" style="12" customWidth="1"/>
    <col min="6165" max="6165" width="12.85546875" style="12" customWidth="1"/>
    <col min="6166" max="6171" width="11.5703125" style="12" customWidth="1"/>
    <col min="6172" max="6400" width="9.140625" style="12"/>
    <col min="6401" max="6401" width="3.5703125" style="12" customWidth="1"/>
    <col min="6402" max="6402" width="2.7109375" style="12" customWidth="1"/>
    <col min="6403" max="6403" width="15" style="12" customWidth="1"/>
    <col min="6404" max="6404" width="68.5703125" style="12" customWidth="1"/>
    <col min="6405" max="6405" width="23" style="12" customWidth="1"/>
    <col min="6406" max="6406" width="22.140625" style="12" customWidth="1"/>
    <col min="6407" max="6407" width="22.42578125" style="12" customWidth="1"/>
    <col min="6408" max="6408" width="17.5703125" style="12" customWidth="1"/>
    <col min="6409" max="6409" width="20.7109375" style="12" customWidth="1"/>
    <col min="6410" max="6412" width="17.5703125" style="12" customWidth="1"/>
    <col min="6413" max="6413" width="16.140625" style="12" customWidth="1"/>
    <col min="6414" max="6418" width="17.5703125" style="12" customWidth="1"/>
    <col min="6419" max="6419" width="19.7109375" style="12" customWidth="1"/>
    <col min="6420" max="6420" width="17.42578125" style="12" customWidth="1"/>
    <col min="6421" max="6421" width="12.85546875" style="12" customWidth="1"/>
    <col min="6422" max="6427" width="11.5703125" style="12" customWidth="1"/>
    <col min="6428" max="6656" width="9.140625" style="12"/>
    <col min="6657" max="6657" width="3.5703125" style="12" customWidth="1"/>
    <col min="6658" max="6658" width="2.7109375" style="12" customWidth="1"/>
    <col min="6659" max="6659" width="15" style="12" customWidth="1"/>
    <col min="6660" max="6660" width="68.5703125" style="12" customWidth="1"/>
    <col min="6661" max="6661" width="23" style="12" customWidth="1"/>
    <col min="6662" max="6662" width="22.140625" style="12" customWidth="1"/>
    <col min="6663" max="6663" width="22.42578125" style="12" customWidth="1"/>
    <col min="6664" max="6664" width="17.5703125" style="12" customWidth="1"/>
    <col min="6665" max="6665" width="20.7109375" style="12" customWidth="1"/>
    <col min="6666" max="6668" width="17.5703125" style="12" customWidth="1"/>
    <col min="6669" max="6669" width="16.140625" style="12" customWidth="1"/>
    <col min="6670" max="6674" width="17.5703125" style="12" customWidth="1"/>
    <col min="6675" max="6675" width="19.7109375" style="12" customWidth="1"/>
    <col min="6676" max="6676" width="17.42578125" style="12" customWidth="1"/>
    <col min="6677" max="6677" width="12.85546875" style="12" customWidth="1"/>
    <col min="6678" max="6683" width="11.5703125" style="12" customWidth="1"/>
    <col min="6684" max="6912" width="9.140625" style="12"/>
    <col min="6913" max="6913" width="3.5703125" style="12" customWidth="1"/>
    <col min="6914" max="6914" width="2.7109375" style="12" customWidth="1"/>
    <col min="6915" max="6915" width="15" style="12" customWidth="1"/>
    <col min="6916" max="6916" width="68.5703125" style="12" customWidth="1"/>
    <col min="6917" max="6917" width="23" style="12" customWidth="1"/>
    <col min="6918" max="6918" width="22.140625" style="12" customWidth="1"/>
    <col min="6919" max="6919" width="22.42578125" style="12" customWidth="1"/>
    <col min="6920" max="6920" width="17.5703125" style="12" customWidth="1"/>
    <col min="6921" max="6921" width="20.7109375" style="12" customWidth="1"/>
    <col min="6922" max="6924" width="17.5703125" style="12" customWidth="1"/>
    <col min="6925" max="6925" width="16.140625" style="12" customWidth="1"/>
    <col min="6926" max="6930" width="17.5703125" style="12" customWidth="1"/>
    <col min="6931" max="6931" width="19.7109375" style="12" customWidth="1"/>
    <col min="6932" max="6932" width="17.42578125" style="12" customWidth="1"/>
    <col min="6933" max="6933" width="12.85546875" style="12" customWidth="1"/>
    <col min="6934" max="6939" width="11.5703125" style="12" customWidth="1"/>
    <col min="6940" max="7168" width="9.140625" style="12"/>
    <col min="7169" max="7169" width="3.5703125" style="12" customWidth="1"/>
    <col min="7170" max="7170" width="2.7109375" style="12" customWidth="1"/>
    <col min="7171" max="7171" width="15" style="12" customWidth="1"/>
    <col min="7172" max="7172" width="68.5703125" style="12" customWidth="1"/>
    <col min="7173" max="7173" width="23" style="12" customWidth="1"/>
    <col min="7174" max="7174" width="22.140625" style="12" customWidth="1"/>
    <col min="7175" max="7175" width="22.42578125" style="12" customWidth="1"/>
    <col min="7176" max="7176" width="17.5703125" style="12" customWidth="1"/>
    <col min="7177" max="7177" width="20.7109375" style="12" customWidth="1"/>
    <col min="7178" max="7180" width="17.5703125" style="12" customWidth="1"/>
    <col min="7181" max="7181" width="16.140625" style="12" customWidth="1"/>
    <col min="7182" max="7186" width="17.5703125" style="12" customWidth="1"/>
    <col min="7187" max="7187" width="19.7109375" style="12" customWidth="1"/>
    <col min="7188" max="7188" width="17.42578125" style="12" customWidth="1"/>
    <col min="7189" max="7189" width="12.85546875" style="12" customWidth="1"/>
    <col min="7190" max="7195" width="11.5703125" style="12" customWidth="1"/>
    <col min="7196" max="7424" width="9.140625" style="12"/>
    <col min="7425" max="7425" width="3.5703125" style="12" customWidth="1"/>
    <col min="7426" max="7426" width="2.7109375" style="12" customWidth="1"/>
    <col min="7427" max="7427" width="15" style="12" customWidth="1"/>
    <col min="7428" max="7428" width="68.5703125" style="12" customWidth="1"/>
    <col min="7429" max="7429" width="23" style="12" customWidth="1"/>
    <col min="7430" max="7430" width="22.140625" style="12" customWidth="1"/>
    <col min="7431" max="7431" width="22.42578125" style="12" customWidth="1"/>
    <col min="7432" max="7432" width="17.5703125" style="12" customWidth="1"/>
    <col min="7433" max="7433" width="20.7109375" style="12" customWidth="1"/>
    <col min="7434" max="7436" width="17.5703125" style="12" customWidth="1"/>
    <col min="7437" max="7437" width="16.140625" style="12" customWidth="1"/>
    <col min="7438" max="7442" width="17.5703125" style="12" customWidth="1"/>
    <col min="7443" max="7443" width="19.7109375" style="12" customWidth="1"/>
    <col min="7444" max="7444" width="17.42578125" style="12" customWidth="1"/>
    <col min="7445" max="7445" width="12.85546875" style="12" customWidth="1"/>
    <col min="7446" max="7451" width="11.5703125" style="12" customWidth="1"/>
    <col min="7452" max="7680" width="9.140625" style="12"/>
    <col min="7681" max="7681" width="3.5703125" style="12" customWidth="1"/>
    <col min="7682" max="7682" width="2.7109375" style="12" customWidth="1"/>
    <col min="7683" max="7683" width="15" style="12" customWidth="1"/>
    <col min="7684" max="7684" width="68.5703125" style="12" customWidth="1"/>
    <col min="7685" max="7685" width="23" style="12" customWidth="1"/>
    <col min="7686" max="7686" width="22.140625" style="12" customWidth="1"/>
    <col min="7687" max="7687" width="22.42578125" style="12" customWidth="1"/>
    <col min="7688" max="7688" width="17.5703125" style="12" customWidth="1"/>
    <col min="7689" max="7689" width="20.7109375" style="12" customWidth="1"/>
    <col min="7690" max="7692" width="17.5703125" style="12" customWidth="1"/>
    <col min="7693" max="7693" width="16.140625" style="12" customWidth="1"/>
    <col min="7694" max="7698" width="17.5703125" style="12" customWidth="1"/>
    <col min="7699" max="7699" width="19.7109375" style="12" customWidth="1"/>
    <col min="7700" max="7700" width="17.42578125" style="12" customWidth="1"/>
    <col min="7701" max="7701" width="12.85546875" style="12" customWidth="1"/>
    <col min="7702" max="7707" width="11.5703125" style="12" customWidth="1"/>
    <col min="7708" max="7936" width="9.140625" style="12"/>
    <col min="7937" max="7937" width="3.5703125" style="12" customWidth="1"/>
    <col min="7938" max="7938" width="2.7109375" style="12" customWidth="1"/>
    <col min="7939" max="7939" width="15" style="12" customWidth="1"/>
    <col min="7940" max="7940" width="68.5703125" style="12" customWidth="1"/>
    <col min="7941" max="7941" width="23" style="12" customWidth="1"/>
    <col min="7942" max="7942" width="22.140625" style="12" customWidth="1"/>
    <col min="7943" max="7943" width="22.42578125" style="12" customWidth="1"/>
    <col min="7944" max="7944" width="17.5703125" style="12" customWidth="1"/>
    <col min="7945" max="7945" width="20.7109375" style="12" customWidth="1"/>
    <col min="7946" max="7948" width="17.5703125" style="12" customWidth="1"/>
    <col min="7949" max="7949" width="16.140625" style="12" customWidth="1"/>
    <col min="7950" max="7954" width="17.5703125" style="12" customWidth="1"/>
    <col min="7955" max="7955" width="19.7109375" style="12" customWidth="1"/>
    <col min="7956" max="7956" width="17.42578125" style="12" customWidth="1"/>
    <col min="7957" max="7957" width="12.85546875" style="12" customWidth="1"/>
    <col min="7958" max="7963" width="11.5703125" style="12" customWidth="1"/>
    <col min="7964" max="8192" width="9.140625" style="12"/>
    <col min="8193" max="8193" width="3.5703125" style="12" customWidth="1"/>
    <col min="8194" max="8194" width="2.7109375" style="12" customWidth="1"/>
    <col min="8195" max="8195" width="15" style="12" customWidth="1"/>
    <col min="8196" max="8196" width="68.5703125" style="12" customWidth="1"/>
    <col min="8197" max="8197" width="23" style="12" customWidth="1"/>
    <col min="8198" max="8198" width="22.140625" style="12" customWidth="1"/>
    <col min="8199" max="8199" width="22.42578125" style="12" customWidth="1"/>
    <col min="8200" max="8200" width="17.5703125" style="12" customWidth="1"/>
    <col min="8201" max="8201" width="20.7109375" style="12" customWidth="1"/>
    <col min="8202" max="8204" width="17.5703125" style="12" customWidth="1"/>
    <col min="8205" max="8205" width="16.140625" style="12" customWidth="1"/>
    <col min="8206" max="8210" width="17.5703125" style="12" customWidth="1"/>
    <col min="8211" max="8211" width="19.7109375" style="12" customWidth="1"/>
    <col min="8212" max="8212" width="17.42578125" style="12" customWidth="1"/>
    <col min="8213" max="8213" width="12.85546875" style="12" customWidth="1"/>
    <col min="8214" max="8219" width="11.5703125" style="12" customWidth="1"/>
    <col min="8220" max="8448" width="9.140625" style="12"/>
    <col min="8449" max="8449" width="3.5703125" style="12" customWidth="1"/>
    <col min="8450" max="8450" width="2.7109375" style="12" customWidth="1"/>
    <col min="8451" max="8451" width="15" style="12" customWidth="1"/>
    <col min="8452" max="8452" width="68.5703125" style="12" customWidth="1"/>
    <col min="8453" max="8453" width="23" style="12" customWidth="1"/>
    <col min="8454" max="8454" width="22.140625" style="12" customWidth="1"/>
    <col min="8455" max="8455" width="22.42578125" style="12" customWidth="1"/>
    <col min="8456" max="8456" width="17.5703125" style="12" customWidth="1"/>
    <col min="8457" max="8457" width="20.7109375" style="12" customWidth="1"/>
    <col min="8458" max="8460" width="17.5703125" style="12" customWidth="1"/>
    <col min="8461" max="8461" width="16.140625" style="12" customWidth="1"/>
    <col min="8462" max="8466" width="17.5703125" style="12" customWidth="1"/>
    <col min="8467" max="8467" width="19.7109375" style="12" customWidth="1"/>
    <col min="8468" max="8468" width="17.42578125" style="12" customWidth="1"/>
    <col min="8469" max="8469" width="12.85546875" style="12" customWidth="1"/>
    <col min="8470" max="8475" width="11.5703125" style="12" customWidth="1"/>
    <col min="8476" max="8704" width="9.140625" style="12"/>
    <col min="8705" max="8705" width="3.5703125" style="12" customWidth="1"/>
    <col min="8706" max="8706" width="2.7109375" style="12" customWidth="1"/>
    <col min="8707" max="8707" width="15" style="12" customWidth="1"/>
    <col min="8708" max="8708" width="68.5703125" style="12" customWidth="1"/>
    <col min="8709" max="8709" width="23" style="12" customWidth="1"/>
    <col min="8710" max="8710" width="22.140625" style="12" customWidth="1"/>
    <col min="8711" max="8711" width="22.42578125" style="12" customWidth="1"/>
    <col min="8712" max="8712" width="17.5703125" style="12" customWidth="1"/>
    <col min="8713" max="8713" width="20.7109375" style="12" customWidth="1"/>
    <col min="8714" max="8716" width="17.5703125" style="12" customWidth="1"/>
    <col min="8717" max="8717" width="16.140625" style="12" customWidth="1"/>
    <col min="8718" max="8722" width="17.5703125" style="12" customWidth="1"/>
    <col min="8723" max="8723" width="19.7109375" style="12" customWidth="1"/>
    <col min="8724" max="8724" width="17.42578125" style="12" customWidth="1"/>
    <col min="8725" max="8725" width="12.85546875" style="12" customWidth="1"/>
    <col min="8726" max="8731" width="11.5703125" style="12" customWidth="1"/>
    <col min="8732" max="8960" width="9.140625" style="12"/>
    <col min="8961" max="8961" width="3.5703125" style="12" customWidth="1"/>
    <col min="8962" max="8962" width="2.7109375" style="12" customWidth="1"/>
    <col min="8963" max="8963" width="15" style="12" customWidth="1"/>
    <col min="8964" max="8964" width="68.5703125" style="12" customWidth="1"/>
    <col min="8965" max="8965" width="23" style="12" customWidth="1"/>
    <col min="8966" max="8966" width="22.140625" style="12" customWidth="1"/>
    <col min="8967" max="8967" width="22.42578125" style="12" customWidth="1"/>
    <col min="8968" max="8968" width="17.5703125" style="12" customWidth="1"/>
    <col min="8969" max="8969" width="20.7109375" style="12" customWidth="1"/>
    <col min="8970" max="8972" width="17.5703125" style="12" customWidth="1"/>
    <col min="8973" max="8973" width="16.140625" style="12" customWidth="1"/>
    <col min="8974" max="8978" width="17.5703125" style="12" customWidth="1"/>
    <col min="8979" max="8979" width="19.7109375" style="12" customWidth="1"/>
    <col min="8980" max="8980" width="17.42578125" style="12" customWidth="1"/>
    <col min="8981" max="8981" width="12.85546875" style="12" customWidth="1"/>
    <col min="8982" max="8987" width="11.5703125" style="12" customWidth="1"/>
    <col min="8988" max="9216" width="9.140625" style="12"/>
    <col min="9217" max="9217" width="3.5703125" style="12" customWidth="1"/>
    <col min="9218" max="9218" width="2.7109375" style="12" customWidth="1"/>
    <col min="9219" max="9219" width="15" style="12" customWidth="1"/>
    <col min="9220" max="9220" width="68.5703125" style="12" customWidth="1"/>
    <col min="9221" max="9221" width="23" style="12" customWidth="1"/>
    <col min="9222" max="9222" width="22.140625" style="12" customWidth="1"/>
    <col min="9223" max="9223" width="22.42578125" style="12" customWidth="1"/>
    <col min="9224" max="9224" width="17.5703125" style="12" customWidth="1"/>
    <col min="9225" max="9225" width="20.7109375" style="12" customWidth="1"/>
    <col min="9226" max="9228" width="17.5703125" style="12" customWidth="1"/>
    <col min="9229" max="9229" width="16.140625" style="12" customWidth="1"/>
    <col min="9230" max="9234" width="17.5703125" style="12" customWidth="1"/>
    <col min="9235" max="9235" width="19.7109375" style="12" customWidth="1"/>
    <col min="9236" max="9236" width="17.42578125" style="12" customWidth="1"/>
    <col min="9237" max="9237" width="12.85546875" style="12" customWidth="1"/>
    <col min="9238" max="9243" width="11.5703125" style="12" customWidth="1"/>
    <col min="9244" max="9472" width="9.140625" style="12"/>
    <col min="9473" max="9473" width="3.5703125" style="12" customWidth="1"/>
    <col min="9474" max="9474" width="2.7109375" style="12" customWidth="1"/>
    <col min="9475" max="9475" width="15" style="12" customWidth="1"/>
    <col min="9476" max="9476" width="68.5703125" style="12" customWidth="1"/>
    <col min="9477" max="9477" width="23" style="12" customWidth="1"/>
    <col min="9478" max="9478" width="22.140625" style="12" customWidth="1"/>
    <col min="9479" max="9479" width="22.42578125" style="12" customWidth="1"/>
    <col min="9480" max="9480" width="17.5703125" style="12" customWidth="1"/>
    <col min="9481" max="9481" width="20.7109375" style="12" customWidth="1"/>
    <col min="9482" max="9484" width="17.5703125" style="12" customWidth="1"/>
    <col min="9485" max="9485" width="16.140625" style="12" customWidth="1"/>
    <col min="9486" max="9490" width="17.5703125" style="12" customWidth="1"/>
    <col min="9491" max="9491" width="19.7109375" style="12" customWidth="1"/>
    <col min="9492" max="9492" width="17.42578125" style="12" customWidth="1"/>
    <col min="9493" max="9493" width="12.85546875" style="12" customWidth="1"/>
    <col min="9494" max="9499" width="11.5703125" style="12" customWidth="1"/>
    <col min="9500" max="9728" width="9.140625" style="12"/>
    <col min="9729" max="9729" width="3.5703125" style="12" customWidth="1"/>
    <col min="9730" max="9730" width="2.7109375" style="12" customWidth="1"/>
    <col min="9731" max="9731" width="15" style="12" customWidth="1"/>
    <col min="9732" max="9732" width="68.5703125" style="12" customWidth="1"/>
    <col min="9733" max="9733" width="23" style="12" customWidth="1"/>
    <col min="9734" max="9734" width="22.140625" style="12" customWidth="1"/>
    <col min="9735" max="9735" width="22.42578125" style="12" customWidth="1"/>
    <col min="9736" max="9736" width="17.5703125" style="12" customWidth="1"/>
    <col min="9737" max="9737" width="20.7109375" style="12" customWidth="1"/>
    <col min="9738" max="9740" width="17.5703125" style="12" customWidth="1"/>
    <col min="9741" max="9741" width="16.140625" style="12" customWidth="1"/>
    <col min="9742" max="9746" width="17.5703125" style="12" customWidth="1"/>
    <col min="9747" max="9747" width="19.7109375" style="12" customWidth="1"/>
    <col min="9748" max="9748" width="17.42578125" style="12" customWidth="1"/>
    <col min="9749" max="9749" width="12.85546875" style="12" customWidth="1"/>
    <col min="9750" max="9755" width="11.5703125" style="12" customWidth="1"/>
    <col min="9756" max="9984" width="9.140625" style="12"/>
    <col min="9985" max="9985" width="3.5703125" style="12" customWidth="1"/>
    <col min="9986" max="9986" width="2.7109375" style="12" customWidth="1"/>
    <col min="9987" max="9987" width="15" style="12" customWidth="1"/>
    <col min="9988" max="9988" width="68.5703125" style="12" customWidth="1"/>
    <col min="9989" max="9989" width="23" style="12" customWidth="1"/>
    <col min="9990" max="9990" width="22.140625" style="12" customWidth="1"/>
    <col min="9991" max="9991" width="22.42578125" style="12" customWidth="1"/>
    <col min="9992" max="9992" width="17.5703125" style="12" customWidth="1"/>
    <col min="9993" max="9993" width="20.7109375" style="12" customWidth="1"/>
    <col min="9994" max="9996" width="17.5703125" style="12" customWidth="1"/>
    <col min="9997" max="9997" width="16.140625" style="12" customWidth="1"/>
    <col min="9998" max="10002" width="17.5703125" style="12" customWidth="1"/>
    <col min="10003" max="10003" width="19.7109375" style="12" customWidth="1"/>
    <col min="10004" max="10004" width="17.42578125" style="12" customWidth="1"/>
    <col min="10005" max="10005" width="12.85546875" style="12" customWidth="1"/>
    <col min="10006" max="10011" width="11.5703125" style="12" customWidth="1"/>
    <col min="10012" max="10240" width="9.140625" style="12"/>
    <col min="10241" max="10241" width="3.5703125" style="12" customWidth="1"/>
    <col min="10242" max="10242" width="2.7109375" style="12" customWidth="1"/>
    <col min="10243" max="10243" width="15" style="12" customWidth="1"/>
    <col min="10244" max="10244" width="68.5703125" style="12" customWidth="1"/>
    <col min="10245" max="10245" width="23" style="12" customWidth="1"/>
    <col min="10246" max="10246" width="22.140625" style="12" customWidth="1"/>
    <col min="10247" max="10247" width="22.42578125" style="12" customWidth="1"/>
    <col min="10248" max="10248" width="17.5703125" style="12" customWidth="1"/>
    <col min="10249" max="10249" width="20.7109375" style="12" customWidth="1"/>
    <col min="10250" max="10252" width="17.5703125" style="12" customWidth="1"/>
    <col min="10253" max="10253" width="16.140625" style="12" customWidth="1"/>
    <col min="10254" max="10258" width="17.5703125" style="12" customWidth="1"/>
    <col min="10259" max="10259" width="19.7109375" style="12" customWidth="1"/>
    <col min="10260" max="10260" width="17.42578125" style="12" customWidth="1"/>
    <col min="10261" max="10261" width="12.85546875" style="12" customWidth="1"/>
    <col min="10262" max="10267" width="11.5703125" style="12" customWidth="1"/>
    <col min="10268" max="10496" width="9.140625" style="12"/>
    <col min="10497" max="10497" width="3.5703125" style="12" customWidth="1"/>
    <col min="10498" max="10498" width="2.7109375" style="12" customWidth="1"/>
    <col min="10499" max="10499" width="15" style="12" customWidth="1"/>
    <col min="10500" max="10500" width="68.5703125" style="12" customWidth="1"/>
    <col min="10501" max="10501" width="23" style="12" customWidth="1"/>
    <col min="10502" max="10502" width="22.140625" style="12" customWidth="1"/>
    <col min="10503" max="10503" width="22.42578125" style="12" customWidth="1"/>
    <col min="10504" max="10504" width="17.5703125" style="12" customWidth="1"/>
    <col min="10505" max="10505" width="20.7109375" style="12" customWidth="1"/>
    <col min="10506" max="10508" width="17.5703125" style="12" customWidth="1"/>
    <col min="10509" max="10509" width="16.140625" style="12" customWidth="1"/>
    <col min="10510" max="10514" width="17.5703125" style="12" customWidth="1"/>
    <col min="10515" max="10515" width="19.7109375" style="12" customWidth="1"/>
    <col min="10516" max="10516" width="17.42578125" style="12" customWidth="1"/>
    <col min="10517" max="10517" width="12.85546875" style="12" customWidth="1"/>
    <col min="10518" max="10523" width="11.5703125" style="12" customWidth="1"/>
    <col min="10524" max="10752" width="9.140625" style="12"/>
    <col min="10753" max="10753" width="3.5703125" style="12" customWidth="1"/>
    <col min="10754" max="10754" width="2.7109375" style="12" customWidth="1"/>
    <col min="10755" max="10755" width="15" style="12" customWidth="1"/>
    <col min="10756" max="10756" width="68.5703125" style="12" customWidth="1"/>
    <col min="10757" max="10757" width="23" style="12" customWidth="1"/>
    <col min="10758" max="10758" width="22.140625" style="12" customWidth="1"/>
    <col min="10759" max="10759" width="22.42578125" style="12" customWidth="1"/>
    <col min="10760" max="10760" width="17.5703125" style="12" customWidth="1"/>
    <col min="10761" max="10761" width="20.7109375" style="12" customWidth="1"/>
    <col min="10762" max="10764" width="17.5703125" style="12" customWidth="1"/>
    <col min="10765" max="10765" width="16.140625" style="12" customWidth="1"/>
    <col min="10766" max="10770" width="17.5703125" style="12" customWidth="1"/>
    <col min="10771" max="10771" width="19.7109375" style="12" customWidth="1"/>
    <col min="10772" max="10772" width="17.42578125" style="12" customWidth="1"/>
    <col min="10773" max="10773" width="12.85546875" style="12" customWidth="1"/>
    <col min="10774" max="10779" width="11.5703125" style="12" customWidth="1"/>
    <col min="10780" max="11008" width="9.140625" style="12"/>
    <col min="11009" max="11009" width="3.5703125" style="12" customWidth="1"/>
    <col min="11010" max="11010" width="2.7109375" style="12" customWidth="1"/>
    <col min="11011" max="11011" width="15" style="12" customWidth="1"/>
    <col min="11012" max="11012" width="68.5703125" style="12" customWidth="1"/>
    <col min="11013" max="11013" width="23" style="12" customWidth="1"/>
    <col min="11014" max="11014" width="22.140625" style="12" customWidth="1"/>
    <col min="11015" max="11015" width="22.42578125" style="12" customWidth="1"/>
    <col min="11016" max="11016" width="17.5703125" style="12" customWidth="1"/>
    <col min="11017" max="11017" width="20.7109375" style="12" customWidth="1"/>
    <col min="11018" max="11020" width="17.5703125" style="12" customWidth="1"/>
    <col min="11021" max="11021" width="16.140625" style="12" customWidth="1"/>
    <col min="11022" max="11026" width="17.5703125" style="12" customWidth="1"/>
    <col min="11027" max="11027" width="19.7109375" style="12" customWidth="1"/>
    <col min="11028" max="11028" width="17.42578125" style="12" customWidth="1"/>
    <col min="11029" max="11029" width="12.85546875" style="12" customWidth="1"/>
    <col min="11030" max="11035" width="11.5703125" style="12" customWidth="1"/>
    <col min="11036" max="11264" width="9.140625" style="12"/>
    <col min="11265" max="11265" width="3.5703125" style="12" customWidth="1"/>
    <col min="11266" max="11266" width="2.7109375" style="12" customWidth="1"/>
    <col min="11267" max="11267" width="15" style="12" customWidth="1"/>
    <col min="11268" max="11268" width="68.5703125" style="12" customWidth="1"/>
    <col min="11269" max="11269" width="23" style="12" customWidth="1"/>
    <col min="11270" max="11270" width="22.140625" style="12" customWidth="1"/>
    <col min="11271" max="11271" width="22.42578125" style="12" customWidth="1"/>
    <col min="11272" max="11272" width="17.5703125" style="12" customWidth="1"/>
    <col min="11273" max="11273" width="20.7109375" style="12" customWidth="1"/>
    <col min="11274" max="11276" width="17.5703125" style="12" customWidth="1"/>
    <col min="11277" max="11277" width="16.140625" style="12" customWidth="1"/>
    <col min="11278" max="11282" width="17.5703125" style="12" customWidth="1"/>
    <col min="11283" max="11283" width="19.7109375" style="12" customWidth="1"/>
    <col min="11284" max="11284" width="17.42578125" style="12" customWidth="1"/>
    <col min="11285" max="11285" width="12.85546875" style="12" customWidth="1"/>
    <col min="11286" max="11291" width="11.5703125" style="12" customWidth="1"/>
    <col min="11292" max="11520" width="9.140625" style="12"/>
    <col min="11521" max="11521" width="3.5703125" style="12" customWidth="1"/>
    <col min="11522" max="11522" width="2.7109375" style="12" customWidth="1"/>
    <col min="11523" max="11523" width="15" style="12" customWidth="1"/>
    <col min="11524" max="11524" width="68.5703125" style="12" customWidth="1"/>
    <col min="11525" max="11525" width="23" style="12" customWidth="1"/>
    <col min="11526" max="11526" width="22.140625" style="12" customWidth="1"/>
    <col min="11527" max="11527" width="22.42578125" style="12" customWidth="1"/>
    <col min="11528" max="11528" width="17.5703125" style="12" customWidth="1"/>
    <col min="11529" max="11529" width="20.7109375" style="12" customWidth="1"/>
    <col min="11530" max="11532" width="17.5703125" style="12" customWidth="1"/>
    <col min="11533" max="11533" width="16.140625" style="12" customWidth="1"/>
    <col min="11534" max="11538" width="17.5703125" style="12" customWidth="1"/>
    <col min="11539" max="11539" width="19.7109375" style="12" customWidth="1"/>
    <col min="11540" max="11540" width="17.42578125" style="12" customWidth="1"/>
    <col min="11541" max="11541" width="12.85546875" style="12" customWidth="1"/>
    <col min="11542" max="11547" width="11.5703125" style="12" customWidth="1"/>
    <col min="11548" max="11776" width="9.140625" style="12"/>
    <col min="11777" max="11777" width="3.5703125" style="12" customWidth="1"/>
    <col min="11778" max="11778" width="2.7109375" style="12" customWidth="1"/>
    <col min="11779" max="11779" width="15" style="12" customWidth="1"/>
    <col min="11780" max="11780" width="68.5703125" style="12" customWidth="1"/>
    <col min="11781" max="11781" width="23" style="12" customWidth="1"/>
    <col min="11782" max="11782" width="22.140625" style="12" customWidth="1"/>
    <col min="11783" max="11783" width="22.42578125" style="12" customWidth="1"/>
    <col min="11784" max="11784" width="17.5703125" style="12" customWidth="1"/>
    <col min="11785" max="11785" width="20.7109375" style="12" customWidth="1"/>
    <col min="11786" max="11788" width="17.5703125" style="12" customWidth="1"/>
    <col min="11789" max="11789" width="16.140625" style="12" customWidth="1"/>
    <col min="11790" max="11794" width="17.5703125" style="12" customWidth="1"/>
    <col min="11795" max="11795" width="19.7109375" style="12" customWidth="1"/>
    <col min="11796" max="11796" width="17.42578125" style="12" customWidth="1"/>
    <col min="11797" max="11797" width="12.85546875" style="12" customWidth="1"/>
    <col min="11798" max="11803" width="11.5703125" style="12" customWidth="1"/>
    <col min="11804" max="12032" width="9.140625" style="12"/>
    <col min="12033" max="12033" width="3.5703125" style="12" customWidth="1"/>
    <col min="12034" max="12034" width="2.7109375" style="12" customWidth="1"/>
    <col min="12035" max="12035" width="15" style="12" customWidth="1"/>
    <col min="12036" max="12036" width="68.5703125" style="12" customWidth="1"/>
    <col min="12037" max="12037" width="23" style="12" customWidth="1"/>
    <col min="12038" max="12038" width="22.140625" style="12" customWidth="1"/>
    <col min="12039" max="12039" width="22.42578125" style="12" customWidth="1"/>
    <col min="12040" max="12040" width="17.5703125" style="12" customWidth="1"/>
    <col min="12041" max="12041" width="20.7109375" style="12" customWidth="1"/>
    <col min="12042" max="12044" width="17.5703125" style="12" customWidth="1"/>
    <col min="12045" max="12045" width="16.140625" style="12" customWidth="1"/>
    <col min="12046" max="12050" width="17.5703125" style="12" customWidth="1"/>
    <col min="12051" max="12051" width="19.7109375" style="12" customWidth="1"/>
    <col min="12052" max="12052" width="17.42578125" style="12" customWidth="1"/>
    <col min="12053" max="12053" width="12.85546875" style="12" customWidth="1"/>
    <col min="12054" max="12059" width="11.5703125" style="12" customWidth="1"/>
    <col min="12060" max="12288" width="9.140625" style="12"/>
    <col min="12289" max="12289" width="3.5703125" style="12" customWidth="1"/>
    <col min="12290" max="12290" width="2.7109375" style="12" customWidth="1"/>
    <col min="12291" max="12291" width="15" style="12" customWidth="1"/>
    <col min="12292" max="12292" width="68.5703125" style="12" customWidth="1"/>
    <col min="12293" max="12293" width="23" style="12" customWidth="1"/>
    <col min="12294" max="12294" width="22.140625" style="12" customWidth="1"/>
    <col min="12295" max="12295" width="22.42578125" style="12" customWidth="1"/>
    <col min="12296" max="12296" width="17.5703125" style="12" customWidth="1"/>
    <col min="12297" max="12297" width="20.7109375" style="12" customWidth="1"/>
    <col min="12298" max="12300" width="17.5703125" style="12" customWidth="1"/>
    <col min="12301" max="12301" width="16.140625" style="12" customWidth="1"/>
    <col min="12302" max="12306" width="17.5703125" style="12" customWidth="1"/>
    <col min="12307" max="12307" width="19.7109375" style="12" customWidth="1"/>
    <col min="12308" max="12308" width="17.42578125" style="12" customWidth="1"/>
    <col min="12309" max="12309" width="12.85546875" style="12" customWidth="1"/>
    <col min="12310" max="12315" width="11.5703125" style="12" customWidth="1"/>
    <col min="12316" max="12544" width="9.140625" style="12"/>
    <col min="12545" max="12545" width="3.5703125" style="12" customWidth="1"/>
    <col min="12546" max="12546" width="2.7109375" style="12" customWidth="1"/>
    <col min="12547" max="12547" width="15" style="12" customWidth="1"/>
    <col min="12548" max="12548" width="68.5703125" style="12" customWidth="1"/>
    <col min="12549" max="12549" width="23" style="12" customWidth="1"/>
    <col min="12550" max="12550" width="22.140625" style="12" customWidth="1"/>
    <col min="12551" max="12551" width="22.42578125" style="12" customWidth="1"/>
    <col min="12552" max="12552" width="17.5703125" style="12" customWidth="1"/>
    <col min="12553" max="12553" width="20.7109375" style="12" customWidth="1"/>
    <col min="12554" max="12556" width="17.5703125" style="12" customWidth="1"/>
    <col min="12557" max="12557" width="16.140625" style="12" customWidth="1"/>
    <col min="12558" max="12562" width="17.5703125" style="12" customWidth="1"/>
    <col min="12563" max="12563" width="19.7109375" style="12" customWidth="1"/>
    <col min="12564" max="12564" width="17.42578125" style="12" customWidth="1"/>
    <col min="12565" max="12565" width="12.85546875" style="12" customWidth="1"/>
    <col min="12566" max="12571" width="11.5703125" style="12" customWidth="1"/>
    <col min="12572" max="12800" width="9.140625" style="12"/>
    <col min="12801" max="12801" width="3.5703125" style="12" customWidth="1"/>
    <col min="12802" max="12802" width="2.7109375" style="12" customWidth="1"/>
    <col min="12803" max="12803" width="15" style="12" customWidth="1"/>
    <col min="12804" max="12804" width="68.5703125" style="12" customWidth="1"/>
    <col min="12805" max="12805" width="23" style="12" customWidth="1"/>
    <col min="12806" max="12806" width="22.140625" style="12" customWidth="1"/>
    <col min="12807" max="12807" width="22.42578125" style="12" customWidth="1"/>
    <col min="12808" max="12808" width="17.5703125" style="12" customWidth="1"/>
    <col min="12809" max="12809" width="20.7109375" style="12" customWidth="1"/>
    <col min="12810" max="12812" width="17.5703125" style="12" customWidth="1"/>
    <col min="12813" max="12813" width="16.140625" style="12" customWidth="1"/>
    <col min="12814" max="12818" width="17.5703125" style="12" customWidth="1"/>
    <col min="12819" max="12819" width="19.7109375" style="12" customWidth="1"/>
    <col min="12820" max="12820" width="17.42578125" style="12" customWidth="1"/>
    <col min="12821" max="12821" width="12.85546875" style="12" customWidth="1"/>
    <col min="12822" max="12827" width="11.5703125" style="12" customWidth="1"/>
    <col min="12828" max="13056" width="9.140625" style="12"/>
    <col min="13057" max="13057" width="3.5703125" style="12" customWidth="1"/>
    <col min="13058" max="13058" width="2.7109375" style="12" customWidth="1"/>
    <col min="13059" max="13059" width="15" style="12" customWidth="1"/>
    <col min="13060" max="13060" width="68.5703125" style="12" customWidth="1"/>
    <col min="13061" max="13061" width="23" style="12" customWidth="1"/>
    <col min="13062" max="13062" width="22.140625" style="12" customWidth="1"/>
    <col min="13063" max="13063" width="22.42578125" style="12" customWidth="1"/>
    <col min="13064" max="13064" width="17.5703125" style="12" customWidth="1"/>
    <col min="13065" max="13065" width="20.7109375" style="12" customWidth="1"/>
    <col min="13066" max="13068" width="17.5703125" style="12" customWidth="1"/>
    <col min="13069" max="13069" width="16.140625" style="12" customWidth="1"/>
    <col min="13070" max="13074" width="17.5703125" style="12" customWidth="1"/>
    <col min="13075" max="13075" width="19.7109375" style="12" customWidth="1"/>
    <col min="13076" max="13076" width="17.42578125" style="12" customWidth="1"/>
    <col min="13077" max="13077" width="12.85546875" style="12" customWidth="1"/>
    <col min="13078" max="13083" width="11.5703125" style="12" customWidth="1"/>
    <col min="13084" max="13312" width="9.140625" style="12"/>
    <col min="13313" max="13313" width="3.5703125" style="12" customWidth="1"/>
    <col min="13314" max="13314" width="2.7109375" style="12" customWidth="1"/>
    <col min="13315" max="13315" width="15" style="12" customWidth="1"/>
    <col min="13316" max="13316" width="68.5703125" style="12" customWidth="1"/>
    <col min="13317" max="13317" width="23" style="12" customWidth="1"/>
    <col min="13318" max="13318" width="22.140625" style="12" customWidth="1"/>
    <col min="13319" max="13319" width="22.42578125" style="12" customWidth="1"/>
    <col min="13320" max="13320" width="17.5703125" style="12" customWidth="1"/>
    <col min="13321" max="13321" width="20.7109375" style="12" customWidth="1"/>
    <col min="13322" max="13324" width="17.5703125" style="12" customWidth="1"/>
    <col min="13325" max="13325" width="16.140625" style="12" customWidth="1"/>
    <col min="13326" max="13330" width="17.5703125" style="12" customWidth="1"/>
    <col min="13331" max="13331" width="19.7109375" style="12" customWidth="1"/>
    <col min="13332" max="13332" width="17.42578125" style="12" customWidth="1"/>
    <col min="13333" max="13333" width="12.85546875" style="12" customWidth="1"/>
    <col min="13334" max="13339" width="11.5703125" style="12" customWidth="1"/>
    <col min="13340" max="13568" width="9.140625" style="12"/>
    <col min="13569" max="13569" width="3.5703125" style="12" customWidth="1"/>
    <col min="13570" max="13570" width="2.7109375" style="12" customWidth="1"/>
    <col min="13571" max="13571" width="15" style="12" customWidth="1"/>
    <col min="13572" max="13572" width="68.5703125" style="12" customWidth="1"/>
    <col min="13573" max="13573" width="23" style="12" customWidth="1"/>
    <col min="13574" max="13574" width="22.140625" style="12" customWidth="1"/>
    <col min="13575" max="13575" width="22.42578125" style="12" customWidth="1"/>
    <col min="13576" max="13576" width="17.5703125" style="12" customWidth="1"/>
    <col min="13577" max="13577" width="20.7109375" style="12" customWidth="1"/>
    <col min="13578" max="13580" width="17.5703125" style="12" customWidth="1"/>
    <col min="13581" max="13581" width="16.140625" style="12" customWidth="1"/>
    <col min="13582" max="13586" width="17.5703125" style="12" customWidth="1"/>
    <col min="13587" max="13587" width="19.7109375" style="12" customWidth="1"/>
    <col min="13588" max="13588" width="17.42578125" style="12" customWidth="1"/>
    <col min="13589" max="13589" width="12.85546875" style="12" customWidth="1"/>
    <col min="13590" max="13595" width="11.5703125" style="12" customWidth="1"/>
    <col min="13596" max="13824" width="9.140625" style="12"/>
    <col min="13825" max="13825" width="3.5703125" style="12" customWidth="1"/>
    <col min="13826" max="13826" width="2.7109375" style="12" customWidth="1"/>
    <col min="13827" max="13827" width="15" style="12" customWidth="1"/>
    <col min="13828" max="13828" width="68.5703125" style="12" customWidth="1"/>
    <col min="13829" max="13829" width="23" style="12" customWidth="1"/>
    <col min="13830" max="13830" width="22.140625" style="12" customWidth="1"/>
    <col min="13831" max="13831" width="22.42578125" style="12" customWidth="1"/>
    <col min="13832" max="13832" width="17.5703125" style="12" customWidth="1"/>
    <col min="13833" max="13833" width="20.7109375" style="12" customWidth="1"/>
    <col min="13834" max="13836" width="17.5703125" style="12" customWidth="1"/>
    <col min="13837" max="13837" width="16.140625" style="12" customWidth="1"/>
    <col min="13838" max="13842" width="17.5703125" style="12" customWidth="1"/>
    <col min="13843" max="13843" width="19.7109375" style="12" customWidth="1"/>
    <col min="13844" max="13844" width="17.42578125" style="12" customWidth="1"/>
    <col min="13845" max="13845" width="12.85546875" style="12" customWidth="1"/>
    <col min="13846" max="13851" width="11.5703125" style="12" customWidth="1"/>
    <col min="13852" max="14080" width="9.140625" style="12"/>
    <col min="14081" max="14081" width="3.5703125" style="12" customWidth="1"/>
    <col min="14082" max="14082" width="2.7109375" style="12" customWidth="1"/>
    <col min="14083" max="14083" width="15" style="12" customWidth="1"/>
    <col min="14084" max="14084" width="68.5703125" style="12" customWidth="1"/>
    <col min="14085" max="14085" width="23" style="12" customWidth="1"/>
    <col min="14086" max="14086" width="22.140625" style="12" customWidth="1"/>
    <col min="14087" max="14087" width="22.42578125" style="12" customWidth="1"/>
    <col min="14088" max="14088" width="17.5703125" style="12" customWidth="1"/>
    <col min="14089" max="14089" width="20.7109375" style="12" customWidth="1"/>
    <col min="14090" max="14092" width="17.5703125" style="12" customWidth="1"/>
    <col min="14093" max="14093" width="16.140625" style="12" customWidth="1"/>
    <col min="14094" max="14098" width="17.5703125" style="12" customWidth="1"/>
    <col min="14099" max="14099" width="19.7109375" style="12" customWidth="1"/>
    <col min="14100" max="14100" width="17.42578125" style="12" customWidth="1"/>
    <col min="14101" max="14101" width="12.85546875" style="12" customWidth="1"/>
    <col min="14102" max="14107" width="11.5703125" style="12" customWidth="1"/>
    <col min="14108" max="14336" width="9.140625" style="12"/>
    <col min="14337" max="14337" width="3.5703125" style="12" customWidth="1"/>
    <col min="14338" max="14338" width="2.7109375" style="12" customWidth="1"/>
    <col min="14339" max="14339" width="15" style="12" customWidth="1"/>
    <col min="14340" max="14340" width="68.5703125" style="12" customWidth="1"/>
    <col min="14341" max="14341" width="23" style="12" customWidth="1"/>
    <col min="14342" max="14342" width="22.140625" style="12" customWidth="1"/>
    <col min="14343" max="14343" width="22.42578125" style="12" customWidth="1"/>
    <col min="14344" max="14344" width="17.5703125" style="12" customWidth="1"/>
    <col min="14345" max="14345" width="20.7109375" style="12" customWidth="1"/>
    <col min="14346" max="14348" width="17.5703125" style="12" customWidth="1"/>
    <col min="14349" max="14349" width="16.140625" style="12" customWidth="1"/>
    <col min="14350" max="14354" width="17.5703125" style="12" customWidth="1"/>
    <col min="14355" max="14355" width="19.7109375" style="12" customWidth="1"/>
    <col min="14356" max="14356" width="17.42578125" style="12" customWidth="1"/>
    <col min="14357" max="14357" width="12.85546875" style="12" customWidth="1"/>
    <col min="14358" max="14363" width="11.5703125" style="12" customWidth="1"/>
    <col min="14364" max="14592" width="9.140625" style="12"/>
    <col min="14593" max="14593" width="3.5703125" style="12" customWidth="1"/>
    <col min="14594" max="14594" width="2.7109375" style="12" customWidth="1"/>
    <col min="14595" max="14595" width="15" style="12" customWidth="1"/>
    <col min="14596" max="14596" width="68.5703125" style="12" customWidth="1"/>
    <col min="14597" max="14597" width="23" style="12" customWidth="1"/>
    <col min="14598" max="14598" width="22.140625" style="12" customWidth="1"/>
    <col min="14599" max="14599" width="22.42578125" style="12" customWidth="1"/>
    <col min="14600" max="14600" width="17.5703125" style="12" customWidth="1"/>
    <col min="14601" max="14601" width="20.7109375" style="12" customWidth="1"/>
    <col min="14602" max="14604" width="17.5703125" style="12" customWidth="1"/>
    <col min="14605" max="14605" width="16.140625" style="12" customWidth="1"/>
    <col min="14606" max="14610" width="17.5703125" style="12" customWidth="1"/>
    <col min="14611" max="14611" width="19.7109375" style="12" customWidth="1"/>
    <col min="14612" max="14612" width="17.42578125" style="12" customWidth="1"/>
    <col min="14613" max="14613" width="12.85546875" style="12" customWidth="1"/>
    <col min="14614" max="14619" width="11.5703125" style="12" customWidth="1"/>
    <col min="14620" max="14848" width="9.140625" style="12"/>
    <col min="14849" max="14849" width="3.5703125" style="12" customWidth="1"/>
    <col min="14850" max="14850" width="2.7109375" style="12" customWidth="1"/>
    <col min="14851" max="14851" width="15" style="12" customWidth="1"/>
    <col min="14852" max="14852" width="68.5703125" style="12" customWidth="1"/>
    <col min="14853" max="14853" width="23" style="12" customWidth="1"/>
    <col min="14854" max="14854" width="22.140625" style="12" customWidth="1"/>
    <col min="14855" max="14855" width="22.42578125" style="12" customWidth="1"/>
    <col min="14856" max="14856" width="17.5703125" style="12" customWidth="1"/>
    <col min="14857" max="14857" width="20.7109375" style="12" customWidth="1"/>
    <col min="14858" max="14860" width="17.5703125" style="12" customWidth="1"/>
    <col min="14861" max="14861" width="16.140625" style="12" customWidth="1"/>
    <col min="14862" max="14866" width="17.5703125" style="12" customWidth="1"/>
    <col min="14867" max="14867" width="19.7109375" style="12" customWidth="1"/>
    <col min="14868" max="14868" width="17.42578125" style="12" customWidth="1"/>
    <col min="14869" max="14869" width="12.85546875" style="12" customWidth="1"/>
    <col min="14870" max="14875" width="11.5703125" style="12" customWidth="1"/>
    <col min="14876" max="15104" width="9.140625" style="12"/>
    <col min="15105" max="15105" width="3.5703125" style="12" customWidth="1"/>
    <col min="15106" max="15106" width="2.7109375" style="12" customWidth="1"/>
    <col min="15107" max="15107" width="15" style="12" customWidth="1"/>
    <col min="15108" max="15108" width="68.5703125" style="12" customWidth="1"/>
    <col min="15109" max="15109" width="23" style="12" customWidth="1"/>
    <col min="15110" max="15110" width="22.140625" style="12" customWidth="1"/>
    <col min="15111" max="15111" width="22.42578125" style="12" customWidth="1"/>
    <col min="15112" max="15112" width="17.5703125" style="12" customWidth="1"/>
    <col min="15113" max="15113" width="20.7109375" style="12" customWidth="1"/>
    <col min="15114" max="15116" width="17.5703125" style="12" customWidth="1"/>
    <col min="15117" max="15117" width="16.140625" style="12" customWidth="1"/>
    <col min="15118" max="15122" width="17.5703125" style="12" customWidth="1"/>
    <col min="15123" max="15123" width="19.7109375" style="12" customWidth="1"/>
    <col min="15124" max="15124" width="17.42578125" style="12" customWidth="1"/>
    <col min="15125" max="15125" width="12.85546875" style="12" customWidth="1"/>
    <col min="15126" max="15131" width="11.5703125" style="12" customWidth="1"/>
    <col min="15132" max="15360" width="9.140625" style="12"/>
    <col min="15361" max="15361" width="3.5703125" style="12" customWidth="1"/>
    <col min="15362" max="15362" width="2.7109375" style="12" customWidth="1"/>
    <col min="15363" max="15363" width="15" style="12" customWidth="1"/>
    <col min="15364" max="15364" width="68.5703125" style="12" customWidth="1"/>
    <col min="15365" max="15365" width="23" style="12" customWidth="1"/>
    <col min="15366" max="15366" width="22.140625" style="12" customWidth="1"/>
    <col min="15367" max="15367" width="22.42578125" style="12" customWidth="1"/>
    <col min="15368" max="15368" width="17.5703125" style="12" customWidth="1"/>
    <col min="15369" max="15369" width="20.7109375" style="12" customWidth="1"/>
    <col min="15370" max="15372" width="17.5703125" style="12" customWidth="1"/>
    <col min="15373" max="15373" width="16.140625" style="12" customWidth="1"/>
    <col min="15374" max="15378" width="17.5703125" style="12" customWidth="1"/>
    <col min="15379" max="15379" width="19.7109375" style="12" customWidth="1"/>
    <col min="15380" max="15380" width="17.42578125" style="12" customWidth="1"/>
    <col min="15381" max="15381" width="12.85546875" style="12" customWidth="1"/>
    <col min="15382" max="15387" width="11.5703125" style="12" customWidth="1"/>
    <col min="15388" max="15616" width="9.140625" style="12"/>
    <col min="15617" max="15617" width="3.5703125" style="12" customWidth="1"/>
    <col min="15618" max="15618" width="2.7109375" style="12" customWidth="1"/>
    <col min="15619" max="15619" width="15" style="12" customWidth="1"/>
    <col min="15620" max="15620" width="68.5703125" style="12" customWidth="1"/>
    <col min="15621" max="15621" width="23" style="12" customWidth="1"/>
    <col min="15622" max="15622" width="22.140625" style="12" customWidth="1"/>
    <col min="15623" max="15623" width="22.42578125" style="12" customWidth="1"/>
    <col min="15624" max="15624" width="17.5703125" style="12" customWidth="1"/>
    <col min="15625" max="15625" width="20.7109375" style="12" customWidth="1"/>
    <col min="15626" max="15628" width="17.5703125" style="12" customWidth="1"/>
    <col min="15629" max="15629" width="16.140625" style="12" customWidth="1"/>
    <col min="15630" max="15634" width="17.5703125" style="12" customWidth="1"/>
    <col min="15635" max="15635" width="19.7109375" style="12" customWidth="1"/>
    <col min="15636" max="15636" width="17.42578125" style="12" customWidth="1"/>
    <col min="15637" max="15637" width="12.85546875" style="12" customWidth="1"/>
    <col min="15638" max="15643" width="11.5703125" style="12" customWidth="1"/>
    <col min="15644" max="15872" width="9.140625" style="12"/>
    <col min="15873" max="15873" width="3.5703125" style="12" customWidth="1"/>
    <col min="15874" max="15874" width="2.7109375" style="12" customWidth="1"/>
    <col min="15875" max="15875" width="15" style="12" customWidth="1"/>
    <col min="15876" max="15876" width="68.5703125" style="12" customWidth="1"/>
    <col min="15877" max="15877" width="23" style="12" customWidth="1"/>
    <col min="15878" max="15878" width="22.140625" style="12" customWidth="1"/>
    <col min="15879" max="15879" width="22.42578125" style="12" customWidth="1"/>
    <col min="15880" max="15880" width="17.5703125" style="12" customWidth="1"/>
    <col min="15881" max="15881" width="20.7109375" style="12" customWidth="1"/>
    <col min="15882" max="15884" width="17.5703125" style="12" customWidth="1"/>
    <col min="15885" max="15885" width="16.140625" style="12" customWidth="1"/>
    <col min="15886" max="15890" width="17.5703125" style="12" customWidth="1"/>
    <col min="15891" max="15891" width="19.7109375" style="12" customWidth="1"/>
    <col min="15892" max="15892" width="17.42578125" style="12" customWidth="1"/>
    <col min="15893" max="15893" width="12.85546875" style="12" customWidth="1"/>
    <col min="15894" max="15899" width="11.5703125" style="12" customWidth="1"/>
    <col min="15900" max="16128" width="9.140625" style="12"/>
    <col min="16129" max="16129" width="3.5703125" style="12" customWidth="1"/>
    <col min="16130" max="16130" width="2.7109375" style="12" customWidth="1"/>
    <col min="16131" max="16131" width="15" style="12" customWidth="1"/>
    <col min="16132" max="16132" width="68.5703125" style="12" customWidth="1"/>
    <col min="16133" max="16133" width="23" style="12" customWidth="1"/>
    <col min="16134" max="16134" width="22.140625" style="12" customWidth="1"/>
    <col min="16135" max="16135" width="22.42578125" style="12" customWidth="1"/>
    <col min="16136" max="16136" width="17.5703125" style="12" customWidth="1"/>
    <col min="16137" max="16137" width="20.7109375" style="12" customWidth="1"/>
    <col min="16138" max="16140" width="17.5703125" style="12" customWidth="1"/>
    <col min="16141" max="16141" width="16.140625" style="12" customWidth="1"/>
    <col min="16142" max="16146" width="17.5703125" style="12" customWidth="1"/>
    <col min="16147" max="16147" width="19.7109375" style="12" customWidth="1"/>
    <col min="16148" max="16148" width="17.42578125" style="12" customWidth="1"/>
    <col min="16149" max="16149" width="12.85546875" style="12" customWidth="1"/>
    <col min="16150" max="16155" width="11.5703125" style="12" customWidth="1"/>
    <col min="16156" max="16384" width="9.140625" style="12"/>
  </cols>
  <sheetData>
    <row r="2" spans="1:34" s="6" customFormat="1" ht="33" customHeight="1" x14ac:dyDescent="0.2">
      <c r="A2" s="2"/>
      <c r="B2" s="2"/>
      <c r="C2" s="83"/>
      <c r="D2" s="8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84" t="s">
        <v>227</v>
      </c>
      <c r="S2" s="84"/>
      <c r="T2" s="5"/>
      <c r="U2" s="5"/>
      <c r="V2" s="5"/>
    </row>
    <row r="3" spans="1:34" s="6" customFormat="1" ht="33" customHeight="1" x14ac:dyDescent="0.2">
      <c r="A3" s="2"/>
      <c r="B3" s="2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4"/>
      <c r="P3" s="4"/>
      <c r="Q3" s="4"/>
      <c r="R3" s="7"/>
      <c r="S3" s="7"/>
      <c r="T3" s="5"/>
      <c r="U3" s="5"/>
      <c r="V3" s="5"/>
    </row>
    <row r="4" spans="1:34" s="6" customFormat="1" ht="2.25" customHeight="1" x14ac:dyDescent="0.2">
      <c r="A4" s="2"/>
      <c r="B4" s="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4"/>
      <c r="P4" s="4"/>
      <c r="Q4" s="4"/>
      <c r="R4" s="81"/>
      <c r="S4" s="81"/>
      <c r="T4" s="5"/>
      <c r="U4" s="5"/>
      <c r="V4" s="5"/>
    </row>
    <row r="5" spans="1:34" s="6" customFormat="1" ht="34.5" customHeight="1" x14ac:dyDescent="0.2">
      <c r="A5" s="2"/>
      <c r="B5" s="2"/>
      <c r="C5" s="85" t="s">
        <v>0</v>
      </c>
      <c r="D5" s="86" t="s">
        <v>13</v>
      </c>
      <c r="E5" s="85" t="s">
        <v>223</v>
      </c>
      <c r="F5" s="85" t="s">
        <v>224</v>
      </c>
      <c r="G5" s="87" t="s">
        <v>225</v>
      </c>
      <c r="H5" s="89" t="s">
        <v>226</v>
      </c>
      <c r="I5" s="89"/>
      <c r="J5" s="89"/>
      <c r="K5" s="89"/>
      <c r="L5" s="89"/>
      <c r="M5" s="89"/>
      <c r="N5" s="89"/>
      <c r="O5" s="89"/>
      <c r="P5" s="89"/>
      <c r="Q5" s="89"/>
      <c r="R5" s="89"/>
      <c r="S5" s="90"/>
      <c r="T5" s="5"/>
      <c r="U5" s="5"/>
      <c r="V5" s="5"/>
    </row>
    <row r="6" spans="1:34" ht="24.75" customHeight="1" x14ac:dyDescent="0.2">
      <c r="C6" s="85"/>
      <c r="D6" s="86"/>
      <c r="E6" s="85"/>
      <c r="F6" s="85"/>
      <c r="G6" s="88"/>
      <c r="H6" s="9" t="s">
        <v>1</v>
      </c>
      <c r="I6" s="10" t="s">
        <v>2</v>
      </c>
      <c r="J6" s="10" t="s">
        <v>3</v>
      </c>
      <c r="K6" s="80" t="s">
        <v>4</v>
      </c>
      <c r="L6" s="80" t="s">
        <v>5</v>
      </c>
      <c r="M6" s="10" t="s">
        <v>6</v>
      </c>
      <c r="N6" s="10" t="s">
        <v>7</v>
      </c>
      <c r="O6" s="10" t="s">
        <v>8</v>
      </c>
      <c r="P6" s="10" t="s">
        <v>9</v>
      </c>
      <c r="Q6" s="10" t="s">
        <v>10</v>
      </c>
      <c r="R6" s="10" t="s">
        <v>11</v>
      </c>
      <c r="S6" s="10" t="s">
        <v>12</v>
      </c>
    </row>
    <row r="7" spans="1:34" ht="39.75" customHeight="1" x14ac:dyDescent="0.2">
      <c r="A7" s="13" t="s">
        <v>24</v>
      </c>
      <c r="B7" s="13" t="str">
        <f>IF(OR(H7&lt;&gt;0,I7&lt;&gt;0,K7&lt;&gt;0,L7&lt;&gt;0,M7&lt;&gt;0,N7&lt;&gt;0),"a","b")</f>
        <v>a</v>
      </c>
      <c r="C7" s="14"/>
      <c r="D7" s="15" t="s">
        <v>25</v>
      </c>
      <c r="E7" s="16">
        <f>E10+E142+E205+E223</f>
        <v>21000000</v>
      </c>
      <c r="F7" s="16">
        <f>F10+F142+F205+F223</f>
        <v>21702120</v>
      </c>
      <c r="G7" s="16">
        <f>G10+G142+G205+G223</f>
        <v>21611763.849999998</v>
      </c>
      <c r="H7" s="16">
        <f t="shared" ref="H7:S7" si="0">H10+H142+H205+H223</f>
        <v>1661281.65</v>
      </c>
      <c r="I7" s="16">
        <f t="shared" si="0"/>
        <v>1738964.95</v>
      </c>
      <c r="J7" s="16">
        <f t="shared" si="0"/>
        <v>1624782.4000000001</v>
      </c>
      <c r="K7" s="16">
        <f t="shared" si="0"/>
        <v>1659069.5899999996</v>
      </c>
      <c r="L7" s="16">
        <f t="shared" si="0"/>
        <v>1587267.45</v>
      </c>
      <c r="M7" s="16">
        <f t="shared" si="0"/>
        <v>1622228.4800000002</v>
      </c>
      <c r="N7" s="16">
        <f t="shared" si="0"/>
        <v>1627689.29</v>
      </c>
      <c r="O7" s="16">
        <f t="shared" si="0"/>
        <v>1554808.33</v>
      </c>
      <c r="P7" s="16">
        <f t="shared" si="0"/>
        <v>1584728.35</v>
      </c>
      <c r="Q7" s="16">
        <f t="shared" si="0"/>
        <v>1786154.68</v>
      </c>
      <c r="R7" s="16">
        <f t="shared" si="0"/>
        <v>1670471.23</v>
      </c>
      <c r="S7" s="16">
        <f t="shared" si="0"/>
        <v>3554129.54</v>
      </c>
      <c r="U7" s="17"/>
      <c r="V7" s="17"/>
      <c r="W7" s="18"/>
      <c r="X7" s="18"/>
      <c r="Y7" s="18"/>
      <c r="Z7" s="18"/>
      <c r="AA7" s="18"/>
      <c r="AB7" s="19"/>
      <c r="AC7" s="19"/>
      <c r="AD7" s="19"/>
      <c r="AE7" s="19"/>
      <c r="AF7" s="19"/>
      <c r="AG7" s="19"/>
      <c r="AH7" s="19"/>
    </row>
    <row r="8" spans="1:34" s="27" customFormat="1" ht="31.5" customHeight="1" x14ac:dyDescent="0.2">
      <c r="A8" s="20" t="s">
        <v>24</v>
      </c>
      <c r="B8" s="21" t="str">
        <f t="shared" ref="B8:B71" si="1">IF(OR(H8&lt;&gt;0,I8&lt;&gt;0,K8&lt;&gt;0,L8&lt;&gt;0,M8&lt;&gt;0,N8&lt;&gt;0),"a","b")</f>
        <v>b</v>
      </c>
      <c r="C8" s="22"/>
      <c r="D8" s="23" t="s">
        <v>26</v>
      </c>
      <c r="E8" s="24">
        <v>1813</v>
      </c>
      <c r="F8" s="24">
        <v>1813</v>
      </c>
      <c r="G8" s="25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6"/>
      <c r="U8" s="26"/>
      <c r="V8" s="26"/>
    </row>
    <row r="9" spans="1:34" s="27" customFormat="1" ht="18" customHeight="1" x14ac:dyDescent="0.2">
      <c r="A9" s="20"/>
      <c r="B9" s="21" t="str">
        <f t="shared" si="1"/>
        <v>b</v>
      </c>
      <c r="C9" s="22"/>
      <c r="D9" s="23" t="s">
        <v>27</v>
      </c>
      <c r="E9" s="24">
        <v>300</v>
      </c>
      <c r="F9" s="24">
        <v>300</v>
      </c>
      <c r="G9" s="25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6"/>
      <c r="U9" s="26"/>
      <c r="V9" s="26"/>
    </row>
    <row r="10" spans="1:34" s="33" customFormat="1" x14ac:dyDescent="0.25">
      <c r="A10" s="28" t="s">
        <v>24</v>
      </c>
      <c r="B10" s="13" t="str">
        <f t="shared" si="1"/>
        <v>a</v>
      </c>
      <c r="C10" s="29"/>
      <c r="D10" s="30" t="s">
        <v>15</v>
      </c>
      <c r="E10" s="31">
        <f>E11+E22+E90+E98+E99+E109+E119</f>
        <v>20700000</v>
      </c>
      <c r="F10" s="31">
        <f>F11+F22+F90+F98+F99+F109+F119</f>
        <v>20734432</v>
      </c>
      <c r="G10" s="31">
        <f>G11+G22+G90+G98+G99+G109+G119</f>
        <v>20719632.749999996</v>
      </c>
      <c r="H10" s="31">
        <f>H11+H22+H90+H98+H99+H109+H119</f>
        <v>1658224.65</v>
      </c>
      <c r="I10" s="31">
        <f t="shared" ref="I10:S10" si="2">I11+I22+I90+I98+I99+I109+I119</f>
        <v>1738914.95</v>
      </c>
      <c r="J10" s="31">
        <f t="shared" si="2"/>
        <v>1604671.59</v>
      </c>
      <c r="K10" s="31">
        <f t="shared" si="2"/>
        <v>1659007.6499999997</v>
      </c>
      <c r="L10" s="31">
        <f t="shared" si="2"/>
        <v>1581152.45</v>
      </c>
      <c r="M10" s="31">
        <f t="shared" si="2"/>
        <v>1621565.11</v>
      </c>
      <c r="N10" s="31">
        <f t="shared" si="2"/>
        <v>1621662.29</v>
      </c>
      <c r="O10" s="31">
        <f t="shared" si="2"/>
        <v>1554808.33</v>
      </c>
      <c r="P10" s="31">
        <f t="shared" si="2"/>
        <v>1584728.35</v>
      </c>
      <c r="Q10" s="31">
        <f t="shared" si="2"/>
        <v>1708893.21</v>
      </c>
      <c r="R10" s="31">
        <f t="shared" si="2"/>
        <v>1635604.99</v>
      </c>
      <c r="S10" s="31">
        <f t="shared" si="2"/>
        <v>2810211.27</v>
      </c>
      <c r="T10" s="32"/>
      <c r="U10" s="32"/>
      <c r="V10" s="32"/>
    </row>
    <row r="11" spans="1:34" x14ac:dyDescent="0.2">
      <c r="A11" s="13" t="s">
        <v>24</v>
      </c>
      <c r="B11" s="13" t="str">
        <f t="shared" si="1"/>
        <v>a</v>
      </c>
      <c r="C11" s="34"/>
      <c r="D11" s="35" t="s">
        <v>16</v>
      </c>
      <c r="E11" s="36">
        <v>16230000</v>
      </c>
      <c r="F11" s="36">
        <v>16162800</v>
      </c>
      <c r="G11" s="36">
        <f>G12+G21</f>
        <v>16161357.739999998</v>
      </c>
      <c r="H11" s="36">
        <f t="shared" ref="H11:S11" si="3">H12+H21</f>
        <v>1236223.3500000001</v>
      </c>
      <c r="I11" s="36">
        <f t="shared" si="3"/>
        <v>1282397.49</v>
      </c>
      <c r="J11" s="36">
        <f t="shared" si="3"/>
        <v>1270649.82</v>
      </c>
      <c r="K11" s="36">
        <f t="shared" si="3"/>
        <v>1272633.6499999999</v>
      </c>
      <c r="L11" s="36">
        <f t="shared" si="3"/>
        <v>1263632.18</v>
      </c>
      <c r="M11" s="36">
        <f t="shared" si="3"/>
        <v>1261411.55</v>
      </c>
      <c r="N11" s="36">
        <f t="shared" si="3"/>
        <v>1304072.8400000001</v>
      </c>
      <c r="O11" s="36">
        <f t="shared" si="3"/>
        <v>1245706.3700000001</v>
      </c>
      <c r="P11" s="36">
        <f t="shared" si="3"/>
        <v>1231902.0900000001</v>
      </c>
      <c r="Q11" s="36">
        <f t="shared" si="3"/>
        <v>1263996.02</v>
      </c>
      <c r="R11" s="36">
        <f t="shared" si="3"/>
        <v>1258935.53</v>
      </c>
      <c r="S11" s="36">
        <f t="shared" si="3"/>
        <v>2269796.85</v>
      </c>
    </row>
    <row r="12" spans="1:34" x14ac:dyDescent="0.2">
      <c r="A12" s="13"/>
      <c r="B12" s="13" t="str">
        <f t="shared" si="1"/>
        <v>a</v>
      </c>
      <c r="C12" s="37"/>
      <c r="D12" s="38" t="s">
        <v>28</v>
      </c>
      <c r="E12" s="39">
        <f>E13+E20</f>
        <v>0</v>
      </c>
      <c r="F12" s="39">
        <f t="shared" ref="F12:S12" si="4">F13+F20</f>
        <v>0</v>
      </c>
      <c r="G12" s="39">
        <f>G13+G20</f>
        <v>16161357.739999998</v>
      </c>
      <c r="H12" s="39">
        <f t="shared" si="4"/>
        <v>1236223.3500000001</v>
      </c>
      <c r="I12" s="39">
        <f t="shared" si="4"/>
        <v>1282397.49</v>
      </c>
      <c r="J12" s="39">
        <f t="shared" si="4"/>
        <v>1270649.82</v>
      </c>
      <c r="K12" s="39">
        <f t="shared" si="4"/>
        <v>1272633.6499999999</v>
      </c>
      <c r="L12" s="39">
        <f t="shared" si="4"/>
        <v>1263632.18</v>
      </c>
      <c r="M12" s="39">
        <f t="shared" si="4"/>
        <v>1261411.55</v>
      </c>
      <c r="N12" s="39">
        <f t="shared" si="4"/>
        <v>1304072.8400000001</v>
      </c>
      <c r="O12" s="39">
        <f t="shared" si="4"/>
        <v>1245706.3700000001</v>
      </c>
      <c r="P12" s="39">
        <f t="shared" si="4"/>
        <v>1231902.0900000001</v>
      </c>
      <c r="Q12" s="39">
        <f t="shared" si="4"/>
        <v>1263996.02</v>
      </c>
      <c r="R12" s="39">
        <f t="shared" si="4"/>
        <v>1258935.53</v>
      </c>
      <c r="S12" s="39">
        <f t="shared" si="4"/>
        <v>2269796.85</v>
      </c>
    </row>
    <row r="13" spans="1:34" ht="21.75" customHeight="1" x14ac:dyDescent="0.2">
      <c r="A13" s="13"/>
      <c r="B13" s="13" t="str">
        <f t="shared" si="1"/>
        <v>a</v>
      </c>
      <c r="C13" s="40"/>
      <c r="D13" s="41" t="s">
        <v>29</v>
      </c>
      <c r="E13" s="42">
        <f>SUM(E14:E19)</f>
        <v>0</v>
      </c>
      <c r="F13" s="42">
        <f t="shared" ref="F13:S13" si="5">SUM(F14:F19)</f>
        <v>0</v>
      </c>
      <c r="G13" s="42">
        <f>SUM(G14:G19)</f>
        <v>16161357.739999998</v>
      </c>
      <c r="H13" s="42">
        <f t="shared" si="5"/>
        <v>1236223.3500000001</v>
      </c>
      <c r="I13" s="42">
        <f t="shared" si="5"/>
        <v>1282397.49</v>
      </c>
      <c r="J13" s="42">
        <f t="shared" si="5"/>
        <v>1270649.82</v>
      </c>
      <c r="K13" s="42">
        <f t="shared" si="5"/>
        <v>1272633.6499999999</v>
      </c>
      <c r="L13" s="42">
        <f t="shared" si="5"/>
        <v>1263632.18</v>
      </c>
      <c r="M13" s="42">
        <f t="shared" si="5"/>
        <v>1261411.55</v>
      </c>
      <c r="N13" s="42">
        <f t="shared" si="5"/>
        <v>1304072.8400000001</v>
      </c>
      <c r="O13" s="42">
        <f t="shared" si="5"/>
        <v>1245706.3700000001</v>
      </c>
      <c r="P13" s="42">
        <f t="shared" si="5"/>
        <v>1231902.0900000001</v>
      </c>
      <c r="Q13" s="42">
        <f t="shared" si="5"/>
        <v>1263996.02</v>
      </c>
      <c r="R13" s="42">
        <f t="shared" si="5"/>
        <v>1258935.53</v>
      </c>
      <c r="S13" s="42">
        <f t="shared" si="5"/>
        <v>2269796.85</v>
      </c>
    </row>
    <row r="14" spans="1:34" x14ac:dyDescent="0.2">
      <c r="A14" s="13"/>
      <c r="B14" s="13" t="str">
        <f t="shared" si="1"/>
        <v>a</v>
      </c>
      <c r="C14" s="43"/>
      <c r="D14" s="44" t="s">
        <v>30</v>
      </c>
      <c r="E14" s="25"/>
      <c r="F14" s="25"/>
      <c r="G14" s="25">
        <f>SUM(H14:S14)</f>
        <v>14659175.739999998</v>
      </c>
      <c r="H14" s="25">
        <v>1205288.3500000001</v>
      </c>
      <c r="I14" s="25">
        <v>1243057.49</v>
      </c>
      <c r="J14" s="25">
        <v>1232624.82</v>
      </c>
      <c r="K14" s="25">
        <v>1234863.6499999999</v>
      </c>
      <c r="L14" s="25">
        <v>1225927.18</v>
      </c>
      <c r="M14" s="25">
        <v>1221506.55</v>
      </c>
      <c r="N14" s="25">
        <v>1262182.8400000001</v>
      </c>
      <c r="O14" s="25">
        <v>1202966.3700000001</v>
      </c>
      <c r="P14" s="25">
        <v>1191677.0900000001</v>
      </c>
      <c r="Q14" s="25">
        <v>1219815.02</v>
      </c>
      <c r="R14" s="25">
        <v>1209430.53</v>
      </c>
      <c r="S14" s="25">
        <v>1209835.8500000001</v>
      </c>
      <c r="W14" s="11"/>
      <c r="X14" s="11"/>
      <c r="Y14" s="11"/>
      <c r="Z14" s="11"/>
      <c r="AA14" s="11"/>
    </row>
    <row r="15" spans="1:34" x14ac:dyDescent="0.2">
      <c r="A15" s="21"/>
      <c r="B15" s="21" t="str">
        <f t="shared" si="1"/>
        <v>b</v>
      </c>
      <c r="C15" s="43"/>
      <c r="D15" s="44" t="s">
        <v>31</v>
      </c>
      <c r="E15" s="25"/>
      <c r="F15" s="25"/>
      <c r="G15" s="25">
        <f t="shared" ref="G15:G78" si="6">SUM(H15:S15)</f>
        <v>0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W15" s="11"/>
      <c r="X15" s="11"/>
      <c r="Y15" s="11"/>
      <c r="Z15" s="11"/>
      <c r="AA15" s="11"/>
    </row>
    <row r="16" spans="1:34" x14ac:dyDescent="0.2">
      <c r="A16" s="13"/>
      <c r="B16" s="13" t="str">
        <f t="shared" si="1"/>
        <v>b</v>
      </c>
      <c r="C16" s="43"/>
      <c r="D16" s="44" t="s">
        <v>32</v>
      </c>
      <c r="E16" s="25"/>
      <c r="F16" s="25"/>
      <c r="G16" s="25">
        <f t="shared" si="6"/>
        <v>2800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>
        <v>2800</v>
      </c>
      <c r="W16" s="11"/>
      <c r="X16" s="11"/>
      <c r="Y16" s="11"/>
      <c r="Z16" s="11"/>
      <c r="AA16" s="11"/>
    </row>
    <row r="17" spans="1:34" x14ac:dyDescent="0.2">
      <c r="A17" s="13"/>
      <c r="B17" s="13" t="str">
        <f t="shared" si="1"/>
        <v>a</v>
      </c>
      <c r="C17" s="43"/>
      <c r="D17" s="44" t="s">
        <v>33</v>
      </c>
      <c r="E17" s="25"/>
      <c r="F17" s="25"/>
      <c r="G17" s="25">
        <f t="shared" si="6"/>
        <v>1499382</v>
      </c>
      <c r="H17" s="25">
        <v>30935</v>
      </c>
      <c r="I17" s="25">
        <v>39340</v>
      </c>
      <c r="J17" s="25">
        <v>38025</v>
      </c>
      <c r="K17" s="25">
        <v>37770</v>
      </c>
      <c r="L17" s="25">
        <v>37705</v>
      </c>
      <c r="M17" s="25">
        <v>39905</v>
      </c>
      <c r="N17" s="25">
        <v>41890</v>
      </c>
      <c r="O17" s="25">
        <v>42740</v>
      </c>
      <c r="P17" s="25">
        <v>40225</v>
      </c>
      <c r="Q17" s="25">
        <v>44181</v>
      </c>
      <c r="R17" s="25">
        <v>49505</v>
      </c>
      <c r="S17" s="25">
        <v>1057161</v>
      </c>
      <c r="W17" s="11"/>
      <c r="X17" s="11"/>
      <c r="Y17" s="11"/>
      <c r="Z17" s="11"/>
      <c r="AA17" s="11"/>
    </row>
    <row r="18" spans="1:34" x14ac:dyDescent="0.2">
      <c r="A18" s="21"/>
      <c r="B18" s="21" t="str">
        <f t="shared" si="1"/>
        <v>b</v>
      </c>
      <c r="C18" s="43"/>
      <c r="D18" s="44" t="s">
        <v>34</v>
      </c>
      <c r="E18" s="25"/>
      <c r="F18" s="25"/>
      <c r="G18" s="25">
        <f t="shared" si="6"/>
        <v>0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</row>
    <row r="19" spans="1:34" x14ac:dyDescent="0.2">
      <c r="A19" s="21"/>
      <c r="B19" s="21" t="str">
        <f t="shared" si="1"/>
        <v>b</v>
      </c>
      <c r="C19" s="43"/>
      <c r="D19" s="44" t="s">
        <v>35</v>
      </c>
      <c r="E19" s="25"/>
      <c r="F19" s="25"/>
      <c r="G19" s="25">
        <f t="shared" si="6"/>
        <v>0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</row>
    <row r="20" spans="1:34" x14ac:dyDescent="0.2">
      <c r="A20" s="21"/>
      <c r="B20" s="21" t="str">
        <f t="shared" si="1"/>
        <v>b</v>
      </c>
      <c r="C20" s="40"/>
      <c r="D20" s="41" t="s">
        <v>36</v>
      </c>
      <c r="E20" s="45"/>
      <c r="F20" s="45"/>
      <c r="G20" s="25">
        <f t="shared" si="6"/>
        <v>0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</row>
    <row r="21" spans="1:34" x14ac:dyDescent="0.2">
      <c r="A21" s="21"/>
      <c r="B21" s="21" t="str">
        <f t="shared" si="1"/>
        <v>b</v>
      </c>
      <c r="C21" s="37"/>
      <c r="D21" s="38" t="s">
        <v>37</v>
      </c>
      <c r="E21" s="46"/>
      <c r="F21" s="46"/>
      <c r="G21" s="25">
        <f t="shared" si="6"/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  <row r="22" spans="1:34" x14ac:dyDescent="0.2">
      <c r="A22" s="13" t="s">
        <v>24</v>
      </c>
      <c r="B22" s="13" t="str">
        <f t="shared" si="1"/>
        <v>a</v>
      </c>
      <c r="C22" s="34"/>
      <c r="D22" s="35" t="s">
        <v>17</v>
      </c>
      <c r="E22" s="36">
        <v>4321000</v>
      </c>
      <c r="F22" s="36">
        <v>4259300</v>
      </c>
      <c r="G22" s="36">
        <f>G23+G24+G27+G63+G64+G65+G66+G67+G74+G75</f>
        <v>4255646.1099999994</v>
      </c>
      <c r="H22" s="36">
        <f t="shared" ref="H22:S24" si="7">H23+H24+H27+H63+H64+H65+H66+H67+H74+H75</f>
        <v>374189.36</v>
      </c>
      <c r="I22" s="36">
        <f t="shared" si="7"/>
        <v>431369.82</v>
      </c>
      <c r="J22" s="36">
        <f t="shared" si="7"/>
        <v>311874.95</v>
      </c>
      <c r="K22" s="36">
        <f t="shared" si="7"/>
        <v>363426.63</v>
      </c>
      <c r="L22" s="36">
        <f t="shared" si="7"/>
        <v>286982.2</v>
      </c>
      <c r="M22" s="36">
        <f t="shared" si="7"/>
        <v>338889.01</v>
      </c>
      <c r="N22" s="36">
        <f t="shared" si="7"/>
        <v>299393.24</v>
      </c>
      <c r="O22" s="36">
        <f t="shared" si="7"/>
        <v>295772.45</v>
      </c>
      <c r="P22" s="36">
        <f t="shared" si="7"/>
        <v>331101.26000000007</v>
      </c>
      <c r="Q22" s="36">
        <f>Q23+Q25+Q27+Q63+Q64+Q65+Q66+Q67+Q74+Q75</f>
        <v>419949.1</v>
      </c>
      <c r="R22" s="36">
        <f t="shared" si="7"/>
        <v>348834.97</v>
      </c>
      <c r="S22" s="36">
        <f t="shared" si="7"/>
        <v>513675.21000000008</v>
      </c>
    </row>
    <row r="23" spans="1:34" x14ac:dyDescent="0.2">
      <c r="A23" s="13"/>
      <c r="B23" s="13" t="e">
        <f>IF(OR(#REF!&lt;&gt;0,I23&lt;&gt;0,K23&lt;&gt;0,L23&lt;&gt;0,M23&lt;&gt;0,N23&lt;&gt;0),"a","b")</f>
        <v>#REF!</v>
      </c>
      <c r="C23" s="37"/>
      <c r="D23" s="38" t="s">
        <v>38</v>
      </c>
      <c r="E23" s="46"/>
      <c r="F23" s="46"/>
      <c r="G23" s="25">
        <f>SUM(H23:S23)</f>
        <v>1098855.1099999999</v>
      </c>
      <c r="H23" s="39">
        <v>71992.5</v>
      </c>
      <c r="I23" s="46">
        <v>73103</v>
      </c>
      <c r="J23" s="46">
        <v>70342.289999999994</v>
      </c>
      <c r="K23" s="46">
        <v>70735.89</v>
      </c>
      <c r="L23" s="46">
        <v>81696.2</v>
      </c>
      <c r="M23" s="46">
        <v>90240.34</v>
      </c>
      <c r="N23" s="46">
        <v>91020.12</v>
      </c>
      <c r="O23" s="46">
        <v>100039.82</v>
      </c>
      <c r="P23" s="46">
        <v>91438</v>
      </c>
      <c r="Q23" s="46">
        <v>93627.57</v>
      </c>
      <c r="R23" s="46">
        <v>104010.5</v>
      </c>
      <c r="S23" s="46">
        <v>160608.88</v>
      </c>
    </row>
    <row r="24" spans="1:34" x14ac:dyDescent="0.2">
      <c r="A24" s="13"/>
      <c r="B24" s="13" t="str">
        <f>IF(OR(H23&lt;&gt;0,I24&lt;&gt;0,K24&lt;&gt;0,L24&lt;&gt;0,M24&lt;&gt;0,N24&lt;&gt;0),"a","b")</f>
        <v>a</v>
      </c>
      <c r="C24" s="37"/>
      <c r="D24" s="38" t="s">
        <v>39</v>
      </c>
      <c r="E24" s="39">
        <f>SUM(E25:E26)</f>
        <v>0</v>
      </c>
      <c r="F24" s="39">
        <f t="shared" ref="F24:S24" si="8">SUM(F25:F26)</f>
        <v>0</v>
      </c>
      <c r="G24" s="39">
        <f>SUM(G25:G26)</f>
        <v>349791.55000000005</v>
      </c>
      <c r="H24" s="39">
        <f>SUM(H25:H26)</f>
        <v>11405.95</v>
      </c>
      <c r="I24" s="36">
        <f t="shared" si="7"/>
        <v>95321.689999999988</v>
      </c>
      <c r="J24" s="39">
        <f t="shared" si="8"/>
        <v>15164.49</v>
      </c>
      <c r="K24" s="39">
        <f t="shared" si="8"/>
        <v>24913.24</v>
      </c>
      <c r="L24" s="39">
        <f t="shared" si="8"/>
        <v>20618.96</v>
      </c>
      <c r="M24" s="39">
        <f t="shared" si="8"/>
        <v>13702.84</v>
      </c>
      <c r="N24" s="39">
        <f t="shared" si="8"/>
        <v>21831.31</v>
      </c>
      <c r="O24" s="39">
        <f t="shared" si="8"/>
        <v>26489.17</v>
      </c>
      <c r="P24" s="39">
        <f t="shared" si="8"/>
        <v>36472.61</v>
      </c>
      <c r="Q24" s="39">
        <f t="shared" si="8"/>
        <v>64038.25</v>
      </c>
      <c r="R24" s="39">
        <f t="shared" si="8"/>
        <v>49266.55</v>
      </c>
      <c r="S24" s="39">
        <f t="shared" si="8"/>
        <v>37274.31</v>
      </c>
    </row>
    <row r="25" spans="1:34" s="11" customFormat="1" x14ac:dyDescent="0.2">
      <c r="A25" s="13"/>
      <c r="B25" s="13" t="str">
        <f t="shared" si="1"/>
        <v>a</v>
      </c>
      <c r="C25" s="40"/>
      <c r="D25" s="41" t="s">
        <v>40</v>
      </c>
      <c r="E25" s="45"/>
      <c r="F25" s="45"/>
      <c r="G25" s="25">
        <f t="shared" si="6"/>
        <v>292434.90000000002</v>
      </c>
      <c r="H25" s="45">
        <v>5925</v>
      </c>
      <c r="I25" s="45">
        <v>27928.5</v>
      </c>
      <c r="J25" s="45">
        <v>9552.5</v>
      </c>
      <c r="K25" s="45">
        <v>24071</v>
      </c>
      <c r="L25" s="45">
        <v>20321.3</v>
      </c>
      <c r="M25" s="45">
        <v>12843.5</v>
      </c>
      <c r="N25" s="45">
        <v>13008.7</v>
      </c>
      <c r="O25" s="45">
        <v>21931</v>
      </c>
      <c r="P25" s="45">
        <v>17930.2</v>
      </c>
      <c r="Q25" s="39">
        <v>60278.5</v>
      </c>
      <c r="R25" s="45">
        <v>44699.5</v>
      </c>
      <c r="S25" s="45">
        <v>33945.199999999997</v>
      </c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s="11" customFormat="1" x14ac:dyDescent="0.2">
      <c r="A26" s="13"/>
      <c r="B26" s="13" t="str">
        <f t="shared" si="1"/>
        <v>a</v>
      </c>
      <c r="C26" s="40"/>
      <c r="D26" s="41" t="s">
        <v>41</v>
      </c>
      <c r="E26" s="45"/>
      <c r="F26" s="45"/>
      <c r="G26" s="25">
        <f t="shared" si="6"/>
        <v>57356.650000000009</v>
      </c>
      <c r="H26" s="45">
        <v>5480.95</v>
      </c>
      <c r="I26" s="45">
        <v>685.37</v>
      </c>
      <c r="J26" s="45">
        <v>5611.99</v>
      </c>
      <c r="K26" s="45">
        <v>842.24</v>
      </c>
      <c r="L26" s="45">
        <v>297.66000000000003</v>
      </c>
      <c r="M26" s="45">
        <v>859.34</v>
      </c>
      <c r="N26" s="45">
        <v>8822.61</v>
      </c>
      <c r="O26" s="45">
        <v>4558.17</v>
      </c>
      <c r="P26" s="45">
        <v>18542.41</v>
      </c>
      <c r="Q26" s="45">
        <v>3759.75</v>
      </c>
      <c r="R26" s="45">
        <v>4567.05</v>
      </c>
      <c r="S26" s="45">
        <v>3329.11</v>
      </c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s="11" customFormat="1" x14ac:dyDescent="0.2">
      <c r="A27" s="13"/>
      <c r="B27" s="13" t="str">
        <f t="shared" si="1"/>
        <v>a</v>
      </c>
      <c r="C27" s="37"/>
      <c r="D27" s="38" t="s">
        <v>42</v>
      </c>
      <c r="E27" s="39">
        <f>E28+E29+E30+E31+E43+E47+E48+E49+E50+E51+E52+E53+E61+E62</f>
        <v>0</v>
      </c>
      <c r="F27" s="39">
        <f t="shared" ref="F27:S27" si="9">F28+F29+F30+F31+F43+F47+F48+F49+F50+F51+F52+F53+F61+F62</f>
        <v>0</v>
      </c>
      <c r="G27" s="39">
        <f>G28+G29+G30+G31+G43+G47+G48+G49+G50+G51+G52+G53+G61+G62</f>
        <v>2099101.52</v>
      </c>
      <c r="H27" s="39">
        <f t="shared" si="9"/>
        <v>252682.57</v>
      </c>
      <c r="I27" s="39">
        <f t="shared" si="9"/>
        <v>207223.16000000003</v>
      </c>
      <c r="J27" s="39">
        <f t="shared" si="9"/>
        <v>176004.75</v>
      </c>
      <c r="K27" s="39">
        <f t="shared" si="9"/>
        <v>203183.47</v>
      </c>
      <c r="L27" s="39">
        <f>L28+L29+L30+L31+L43+L47+L48+K49+L50+L51+L52+L53+L61+L62</f>
        <v>126417.39000000001</v>
      </c>
      <c r="M27" s="39">
        <f t="shared" si="9"/>
        <v>183744.33</v>
      </c>
      <c r="N27" s="39">
        <f t="shared" si="9"/>
        <v>129273.53</v>
      </c>
      <c r="O27" s="39">
        <f t="shared" si="9"/>
        <v>113271.21</v>
      </c>
      <c r="P27" s="39">
        <f t="shared" si="9"/>
        <v>150428.91</v>
      </c>
      <c r="Q27" s="39">
        <f t="shared" si="9"/>
        <v>205349.25</v>
      </c>
      <c r="R27" s="39">
        <f t="shared" si="9"/>
        <v>137927.27000000002</v>
      </c>
      <c r="S27" s="39">
        <f t="shared" si="9"/>
        <v>210459.7</v>
      </c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s="11" customFormat="1" ht="72" x14ac:dyDescent="0.2">
      <c r="A28" s="13"/>
      <c r="B28" s="13" t="str">
        <f t="shared" si="1"/>
        <v>a</v>
      </c>
      <c r="C28" s="40"/>
      <c r="D28" s="41" t="s">
        <v>43</v>
      </c>
      <c r="E28" s="45"/>
      <c r="F28" s="45"/>
      <c r="G28" s="25">
        <f t="shared" si="6"/>
        <v>146195.1</v>
      </c>
      <c r="H28" s="45"/>
      <c r="I28" s="45">
        <v>39636.5</v>
      </c>
      <c r="J28" s="45">
        <v>6411.6</v>
      </c>
      <c r="K28" s="45">
        <v>45046</v>
      </c>
      <c r="L28" s="45"/>
      <c r="M28" s="45">
        <v>5583.1</v>
      </c>
      <c r="N28" s="45">
        <v>7648.5</v>
      </c>
      <c r="O28" s="45">
        <v>6200</v>
      </c>
      <c r="P28" s="45">
        <v>6300</v>
      </c>
      <c r="Q28" s="45">
        <v>29337.9</v>
      </c>
      <c r="R28" s="45"/>
      <c r="S28" s="45">
        <v>31.5</v>
      </c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s="11" customFormat="1" ht="36" x14ac:dyDescent="0.2">
      <c r="A29" s="21"/>
      <c r="B29" s="21" t="str">
        <f t="shared" si="1"/>
        <v>b</v>
      </c>
      <c r="C29" s="40"/>
      <c r="D29" s="41" t="s">
        <v>44</v>
      </c>
      <c r="E29" s="45"/>
      <c r="F29" s="45"/>
      <c r="G29" s="25">
        <f t="shared" si="6"/>
        <v>3528</v>
      </c>
      <c r="H29" s="45"/>
      <c r="I29" s="45"/>
      <c r="J29" s="45"/>
      <c r="K29" s="45"/>
      <c r="L29" s="45"/>
      <c r="M29" s="45"/>
      <c r="N29" s="45"/>
      <c r="O29" s="45"/>
      <c r="P29" s="45"/>
      <c r="Q29" s="45">
        <v>2280</v>
      </c>
      <c r="R29" s="45"/>
      <c r="S29" s="45">
        <v>1248</v>
      </c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s="11" customFormat="1" ht="72" customHeight="1" x14ac:dyDescent="0.2">
      <c r="A30" s="13"/>
      <c r="B30" s="13" t="str">
        <f t="shared" si="1"/>
        <v>a</v>
      </c>
      <c r="C30" s="40"/>
      <c r="D30" s="41" t="s">
        <v>45</v>
      </c>
      <c r="E30" s="45"/>
      <c r="F30" s="45"/>
      <c r="G30" s="25">
        <f t="shared" si="6"/>
        <v>15676.8</v>
      </c>
      <c r="H30" s="45"/>
      <c r="I30" s="45">
        <v>2112</v>
      </c>
      <c r="J30" s="45">
        <v>5398.8</v>
      </c>
      <c r="K30" s="45"/>
      <c r="L30" s="45">
        <v>3360</v>
      </c>
      <c r="M30" s="45">
        <v>2850</v>
      </c>
      <c r="N30" s="45">
        <v>166</v>
      </c>
      <c r="O30" s="45">
        <v>1100</v>
      </c>
      <c r="P30" s="45"/>
      <c r="Q30" s="45">
        <v>500</v>
      </c>
      <c r="R30" s="45"/>
      <c r="S30" s="45">
        <v>190</v>
      </c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s="11" customFormat="1" ht="36" x14ac:dyDescent="0.2">
      <c r="A31" s="13"/>
      <c r="B31" s="13" t="str">
        <f t="shared" si="1"/>
        <v>a</v>
      </c>
      <c r="C31" s="40"/>
      <c r="D31" s="41" t="s">
        <v>46</v>
      </c>
      <c r="E31" s="42">
        <f>SUM(E32:E42)</f>
        <v>0</v>
      </c>
      <c r="F31" s="42">
        <f t="shared" ref="F31:S31" si="10">SUM(F32:F42)</f>
        <v>0</v>
      </c>
      <c r="G31" s="42">
        <f>SUM(G32:G42)</f>
        <v>246462.3</v>
      </c>
      <c r="H31" s="42">
        <f t="shared" si="10"/>
        <v>107196</v>
      </c>
      <c r="I31" s="42">
        <f t="shared" si="10"/>
        <v>0</v>
      </c>
      <c r="J31" s="42">
        <f t="shared" si="10"/>
        <v>0</v>
      </c>
      <c r="K31" s="42">
        <f t="shared" si="10"/>
        <v>0</v>
      </c>
      <c r="L31" s="42">
        <f t="shared" si="10"/>
        <v>4235</v>
      </c>
      <c r="M31" s="42">
        <f t="shared" si="10"/>
        <v>34707.599999999999</v>
      </c>
      <c r="N31" s="42">
        <f t="shared" si="10"/>
        <v>0</v>
      </c>
      <c r="O31" s="42">
        <f t="shared" si="10"/>
        <v>0</v>
      </c>
      <c r="P31" s="42">
        <f t="shared" si="10"/>
        <v>0</v>
      </c>
      <c r="Q31" s="42">
        <f t="shared" si="10"/>
        <v>64840.299999999996</v>
      </c>
      <c r="R31" s="42">
        <f t="shared" si="10"/>
        <v>34408.400000000001</v>
      </c>
      <c r="S31" s="42">
        <f t="shared" si="10"/>
        <v>1075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s="11" customFormat="1" x14ac:dyDescent="0.2">
      <c r="A32" s="21"/>
      <c r="B32" s="21" t="str">
        <f t="shared" si="1"/>
        <v>b</v>
      </c>
      <c r="C32" s="43"/>
      <c r="D32" s="44" t="s">
        <v>47</v>
      </c>
      <c r="E32" s="25"/>
      <c r="F32" s="25"/>
      <c r="G32" s="25">
        <f t="shared" si="6"/>
        <v>0</v>
      </c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s="11" customFormat="1" x14ac:dyDescent="0.2">
      <c r="A33" s="21"/>
      <c r="B33" s="21" t="str">
        <f t="shared" si="1"/>
        <v>b</v>
      </c>
      <c r="C33" s="43"/>
      <c r="D33" s="44" t="s">
        <v>48</v>
      </c>
      <c r="E33" s="25"/>
      <c r="F33" s="25"/>
      <c r="G33" s="25">
        <f t="shared" si="6"/>
        <v>0</v>
      </c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</row>
    <row r="34" spans="1:34" s="11" customFormat="1" x14ac:dyDescent="0.2">
      <c r="A34" s="13"/>
      <c r="B34" s="13" t="str">
        <f t="shared" si="1"/>
        <v>a</v>
      </c>
      <c r="C34" s="43"/>
      <c r="D34" s="44" t="s">
        <v>49</v>
      </c>
      <c r="E34" s="25"/>
      <c r="F34" s="25"/>
      <c r="G34" s="25">
        <f t="shared" si="6"/>
        <v>66731.199999999997</v>
      </c>
      <c r="H34" s="25">
        <v>60000</v>
      </c>
      <c r="I34" s="25"/>
      <c r="J34" s="25"/>
      <c r="K34" s="25"/>
      <c r="L34" s="25"/>
      <c r="M34" s="25">
        <v>2200</v>
      </c>
      <c r="N34" s="25"/>
      <c r="O34" s="25"/>
      <c r="P34" s="25"/>
      <c r="Q34" s="25">
        <v>4531.2</v>
      </c>
      <c r="R34" s="25"/>
      <c r="S34" s="25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</row>
    <row r="35" spans="1:34" s="11" customFormat="1" x14ac:dyDescent="0.2">
      <c r="A35" s="21"/>
      <c r="B35" s="21" t="str">
        <f t="shared" si="1"/>
        <v>b</v>
      </c>
      <c r="C35" s="43"/>
      <c r="D35" s="44" t="s">
        <v>50</v>
      </c>
      <c r="E35" s="25"/>
      <c r="F35" s="25"/>
      <c r="G35" s="25">
        <f t="shared" si="6"/>
        <v>0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</row>
    <row r="36" spans="1:34" s="11" customFormat="1" x14ac:dyDescent="0.2">
      <c r="A36" s="21"/>
      <c r="B36" s="21" t="str">
        <f t="shared" si="1"/>
        <v>a</v>
      </c>
      <c r="C36" s="43"/>
      <c r="D36" s="44" t="s">
        <v>51</v>
      </c>
      <c r="E36" s="25"/>
      <c r="F36" s="25"/>
      <c r="G36" s="25">
        <f t="shared" si="6"/>
        <v>178601.1</v>
      </c>
      <c r="H36" s="25">
        <v>47196</v>
      </c>
      <c r="I36" s="25"/>
      <c r="J36" s="25"/>
      <c r="K36" s="25"/>
      <c r="L36" s="25">
        <v>4180</v>
      </c>
      <c r="M36" s="25">
        <v>32507.599999999999</v>
      </c>
      <c r="N36" s="25"/>
      <c r="O36" s="25"/>
      <c r="P36" s="25"/>
      <c r="Q36" s="25">
        <v>60309.1</v>
      </c>
      <c r="R36" s="25">
        <v>34408.400000000001</v>
      </c>
      <c r="S36" s="25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</row>
    <row r="37" spans="1:34" s="11" customFormat="1" x14ac:dyDescent="0.2">
      <c r="A37" s="13"/>
      <c r="B37" s="13" t="str">
        <f t="shared" si="1"/>
        <v>b</v>
      </c>
      <c r="C37" s="43"/>
      <c r="D37" s="44" t="s">
        <v>52</v>
      </c>
      <c r="E37" s="25"/>
      <c r="F37" s="25"/>
      <c r="G37" s="25">
        <f t="shared" si="6"/>
        <v>0</v>
      </c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pans="1:34" s="11" customFormat="1" x14ac:dyDescent="0.2">
      <c r="A38" s="21"/>
      <c r="B38" s="21" t="str">
        <f t="shared" si="1"/>
        <v>b</v>
      </c>
      <c r="C38" s="43"/>
      <c r="D38" s="44" t="s">
        <v>53</v>
      </c>
      <c r="E38" s="25"/>
      <c r="F38" s="25"/>
      <c r="G38" s="25">
        <f t="shared" si="6"/>
        <v>0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34" s="11" customFormat="1" x14ac:dyDescent="0.2">
      <c r="A39" s="21"/>
      <c r="B39" s="21" t="str">
        <f t="shared" si="1"/>
        <v>b</v>
      </c>
      <c r="C39" s="43"/>
      <c r="D39" s="44" t="s">
        <v>54</v>
      </c>
      <c r="E39" s="25"/>
      <c r="F39" s="25"/>
      <c r="G39" s="25">
        <f t="shared" si="6"/>
        <v>920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>
        <v>920</v>
      </c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</row>
    <row r="40" spans="1:34" s="11" customFormat="1" x14ac:dyDescent="0.25">
      <c r="A40" s="21"/>
      <c r="B40" s="21" t="str">
        <f t="shared" si="1"/>
        <v>b</v>
      </c>
      <c r="C40" s="43"/>
      <c r="D40" s="44" t="s">
        <v>55</v>
      </c>
      <c r="E40" s="25"/>
      <c r="F40" s="25"/>
      <c r="G40" s="25">
        <f t="shared" si="6"/>
        <v>0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</row>
    <row r="41" spans="1:34" s="11" customFormat="1" x14ac:dyDescent="0.25">
      <c r="A41" s="21"/>
      <c r="B41" s="21" t="str">
        <f t="shared" si="1"/>
        <v>b</v>
      </c>
      <c r="C41" s="43"/>
      <c r="D41" s="44" t="s">
        <v>56</v>
      </c>
      <c r="E41" s="25"/>
      <c r="F41" s="25"/>
      <c r="G41" s="25">
        <f t="shared" si="6"/>
        <v>0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</row>
    <row r="42" spans="1:34" s="11" customFormat="1" ht="36" x14ac:dyDescent="0.25">
      <c r="A42" s="13"/>
      <c r="B42" s="13" t="str">
        <f t="shared" si="1"/>
        <v>a</v>
      </c>
      <c r="C42" s="43"/>
      <c r="D42" s="44" t="s">
        <v>57</v>
      </c>
      <c r="E42" s="25"/>
      <c r="F42" s="25"/>
      <c r="G42" s="25">
        <f t="shared" si="6"/>
        <v>210</v>
      </c>
      <c r="H42" s="25"/>
      <c r="I42" s="25"/>
      <c r="J42" s="25"/>
      <c r="K42" s="25"/>
      <c r="L42" s="25">
        <v>55</v>
      </c>
      <c r="M42" s="25"/>
      <c r="N42" s="25"/>
      <c r="O42" s="25"/>
      <c r="P42" s="25"/>
      <c r="Q42" s="25"/>
      <c r="R42" s="25"/>
      <c r="S42" s="25">
        <v>155</v>
      </c>
    </row>
    <row r="43" spans="1:34" s="11" customFormat="1" ht="36" x14ac:dyDescent="0.25">
      <c r="A43" s="13"/>
      <c r="B43" s="13" t="str">
        <f t="shared" si="1"/>
        <v>a</v>
      </c>
      <c r="C43" s="40"/>
      <c r="D43" s="41" t="s">
        <v>58</v>
      </c>
      <c r="E43" s="47">
        <f>SUM(E44:E46)</f>
        <v>0</v>
      </c>
      <c r="F43" s="47">
        <f t="shared" ref="F43:S43" si="11">SUM(F44:F46)</f>
        <v>0</v>
      </c>
      <c r="G43" s="25">
        <f t="shared" si="6"/>
        <v>95609.600000000006</v>
      </c>
      <c r="H43" s="47">
        <f t="shared" si="11"/>
        <v>41294</v>
      </c>
      <c r="I43" s="47">
        <f t="shared" si="11"/>
        <v>33</v>
      </c>
      <c r="J43" s="47">
        <f t="shared" si="11"/>
        <v>1005</v>
      </c>
      <c r="K43" s="47">
        <f t="shared" si="11"/>
        <v>348</v>
      </c>
      <c r="L43" s="47">
        <f t="shared" si="11"/>
        <v>76</v>
      </c>
      <c r="M43" s="47">
        <v>19511</v>
      </c>
      <c r="N43" s="47">
        <f t="shared" si="11"/>
        <v>7846</v>
      </c>
      <c r="O43" s="47">
        <f t="shared" si="11"/>
        <v>3856</v>
      </c>
      <c r="P43" s="47">
        <f t="shared" si="11"/>
        <v>1992</v>
      </c>
      <c r="Q43" s="47">
        <f t="shared" si="11"/>
        <v>786</v>
      </c>
      <c r="R43" s="47">
        <f t="shared" si="11"/>
        <v>11361.74</v>
      </c>
      <c r="S43" s="47">
        <f t="shared" si="11"/>
        <v>7500.86</v>
      </c>
    </row>
    <row r="44" spans="1:34" s="11" customFormat="1" x14ac:dyDescent="0.25">
      <c r="A44" s="21"/>
      <c r="B44" s="21" t="str">
        <f t="shared" si="1"/>
        <v>a</v>
      </c>
      <c r="C44" s="43"/>
      <c r="D44" s="44" t="s">
        <v>59</v>
      </c>
      <c r="E44" s="25"/>
      <c r="F44" s="25"/>
      <c r="G44" s="25">
        <f t="shared" si="6"/>
        <v>71043.5</v>
      </c>
      <c r="H44" s="25">
        <v>41294</v>
      </c>
      <c r="I44" s="25"/>
      <c r="J44" s="25"/>
      <c r="K44" s="25"/>
      <c r="L44" s="25"/>
      <c r="M44" s="25"/>
      <c r="N44" s="25">
        <v>7728</v>
      </c>
      <c r="O44" s="25">
        <v>3841</v>
      </c>
      <c r="P44" s="25">
        <v>1620</v>
      </c>
      <c r="Q44" s="25"/>
      <c r="R44" s="25">
        <v>9721.2199999999993</v>
      </c>
      <c r="S44" s="25">
        <v>6839.28</v>
      </c>
    </row>
    <row r="45" spans="1:34" s="11" customFormat="1" x14ac:dyDescent="0.25">
      <c r="A45" s="21"/>
      <c r="B45" s="21" t="str">
        <f t="shared" si="1"/>
        <v>b</v>
      </c>
      <c r="C45" s="43"/>
      <c r="D45" s="44" t="s">
        <v>60</v>
      </c>
      <c r="E45" s="25"/>
      <c r="F45" s="25"/>
      <c r="G45" s="25">
        <f t="shared" si="6"/>
        <v>0</v>
      </c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</row>
    <row r="46" spans="1:34" s="11" customFormat="1" ht="36" x14ac:dyDescent="0.25">
      <c r="A46" s="13"/>
      <c r="B46" s="13" t="str">
        <f t="shared" si="1"/>
        <v>a</v>
      </c>
      <c r="C46" s="43"/>
      <c r="D46" s="44" t="s">
        <v>61</v>
      </c>
      <c r="E46" s="25"/>
      <c r="F46" s="25"/>
      <c r="G46" s="25">
        <f t="shared" si="6"/>
        <v>24566.100000000002</v>
      </c>
      <c r="H46" s="25"/>
      <c r="I46" s="25">
        <v>33</v>
      </c>
      <c r="J46" s="25">
        <v>1005</v>
      </c>
      <c r="K46" s="25">
        <v>348</v>
      </c>
      <c r="L46" s="25">
        <v>76</v>
      </c>
      <c r="M46" s="25">
        <v>19511</v>
      </c>
      <c r="N46" s="25">
        <v>118</v>
      </c>
      <c r="O46" s="25">
        <v>15</v>
      </c>
      <c r="P46" s="25">
        <v>372</v>
      </c>
      <c r="Q46" s="25">
        <v>786</v>
      </c>
      <c r="R46" s="25">
        <v>1640.52</v>
      </c>
      <c r="S46" s="25">
        <v>661.58</v>
      </c>
    </row>
    <row r="47" spans="1:34" s="11" customFormat="1" ht="36" x14ac:dyDescent="0.25">
      <c r="A47" s="13"/>
      <c r="B47" s="13" t="str">
        <f t="shared" si="1"/>
        <v>a</v>
      </c>
      <c r="C47" s="40"/>
      <c r="D47" s="41" t="s">
        <v>62</v>
      </c>
      <c r="E47" s="45"/>
      <c r="F47" s="45"/>
      <c r="G47" s="25">
        <f t="shared" si="6"/>
        <v>7369.7</v>
      </c>
      <c r="H47" s="45"/>
      <c r="I47" s="45">
        <v>905</v>
      </c>
      <c r="J47" s="45"/>
      <c r="K47" s="45"/>
      <c r="L47" s="45"/>
      <c r="M47" s="45"/>
      <c r="N47" s="45">
        <v>785.8</v>
      </c>
      <c r="O47" s="45">
        <v>380.4</v>
      </c>
      <c r="P47" s="45">
        <v>930</v>
      </c>
      <c r="Q47" s="45"/>
      <c r="R47" s="45">
        <v>4368.5</v>
      </c>
      <c r="S47" s="45"/>
    </row>
    <row r="48" spans="1:34" s="11" customFormat="1" ht="36" x14ac:dyDescent="0.25">
      <c r="A48" s="21"/>
      <c r="B48" s="21" t="str">
        <f t="shared" si="1"/>
        <v>b</v>
      </c>
      <c r="C48" s="40"/>
      <c r="D48" s="41" t="s">
        <v>63</v>
      </c>
      <c r="E48" s="45"/>
      <c r="F48" s="45"/>
      <c r="G48" s="25">
        <f t="shared" si="6"/>
        <v>0</v>
      </c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</row>
    <row r="49" spans="1:19" s="11" customFormat="1" ht="36" x14ac:dyDescent="0.25">
      <c r="A49" s="13"/>
      <c r="B49" s="13" t="str">
        <f t="shared" si="1"/>
        <v>a</v>
      </c>
      <c r="C49" s="40"/>
      <c r="D49" s="41" t="s">
        <v>64</v>
      </c>
      <c r="E49" s="45"/>
      <c r="F49" s="45"/>
      <c r="G49" s="25">
        <f t="shared" si="6"/>
        <v>7542.2899999999991</v>
      </c>
      <c r="H49" s="45">
        <v>129.30000000000001</v>
      </c>
      <c r="I49" s="45">
        <v>125</v>
      </c>
      <c r="J49" s="45">
        <v>61</v>
      </c>
      <c r="K49" s="45">
        <v>957.5</v>
      </c>
      <c r="L49" s="72">
        <v>4093.48</v>
      </c>
      <c r="M49" s="45"/>
      <c r="N49" s="45">
        <v>1199.77</v>
      </c>
      <c r="O49" s="45"/>
      <c r="P49" s="45"/>
      <c r="Q49" s="45"/>
      <c r="R49" s="45"/>
      <c r="S49" s="45">
        <v>976.24</v>
      </c>
    </row>
    <row r="50" spans="1:19" s="11" customFormat="1" ht="56.25" customHeight="1" x14ac:dyDescent="0.25">
      <c r="A50" s="13"/>
      <c r="B50" s="13" t="str">
        <f t="shared" si="1"/>
        <v>a</v>
      </c>
      <c r="C50" s="40"/>
      <c r="D50" s="41" t="s">
        <v>65</v>
      </c>
      <c r="E50" s="45"/>
      <c r="F50" s="45"/>
      <c r="G50" s="25">
        <f t="shared" si="6"/>
        <v>15480.5</v>
      </c>
      <c r="H50" s="45"/>
      <c r="I50" s="45"/>
      <c r="J50" s="45"/>
      <c r="K50" s="45"/>
      <c r="L50" s="45"/>
      <c r="M50" s="45">
        <v>8270.5</v>
      </c>
      <c r="N50" s="45"/>
      <c r="O50" s="45"/>
      <c r="P50" s="45">
        <v>7110</v>
      </c>
      <c r="Q50" s="45"/>
      <c r="R50" s="45"/>
      <c r="S50" s="45">
        <v>100</v>
      </c>
    </row>
    <row r="51" spans="1:19" s="11" customFormat="1" x14ac:dyDescent="0.25">
      <c r="A51" s="13"/>
      <c r="B51" s="13" t="e">
        <f>IF(OR(#REF!&lt;&gt;0,H51&lt;&gt;0,K51&lt;&gt;0,L51&lt;&gt;0,M51&lt;&gt;0,N51&lt;&gt;0),"a","b")</f>
        <v>#REF!</v>
      </c>
      <c r="C51" s="40"/>
      <c r="D51" s="41" t="s">
        <v>66</v>
      </c>
      <c r="E51" s="45"/>
      <c r="F51" s="45"/>
      <c r="G51" s="25">
        <f>SUM(H51:S51)</f>
        <v>442464.74</v>
      </c>
      <c r="H51" s="45">
        <v>10390.06</v>
      </c>
      <c r="I51" s="11">
        <v>35817.14</v>
      </c>
      <c r="J51" s="45">
        <v>35588.68</v>
      </c>
      <c r="K51" s="45">
        <v>36702.67</v>
      </c>
      <c r="L51" s="45">
        <v>36447.79</v>
      </c>
      <c r="M51" s="45">
        <v>36376.910000000003</v>
      </c>
      <c r="N51" s="45">
        <v>36205.760000000002</v>
      </c>
      <c r="O51" s="45">
        <v>20311.34</v>
      </c>
      <c r="P51" s="45">
        <v>55783.86</v>
      </c>
      <c r="Q51" s="45">
        <v>37359.35</v>
      </c>
      <c r="R51" s="45">
        <v>38001.25</v>
      </c>
      <c r="S51" s="45">
        <v>63479.93</v>
      </c>
    </row>
    <row r="52" spans="1:19" s="11" customFormat="1" x14ac:dyDescent="0.25">
      <c r="A52" s="13"/>
      <c r="B52" s="13" t="e">
        <f>IF(OR(#REF!&lt;&gt;0,H52&lt;&gt;0,K52&lt;&gt;0,L52&lt;&gt;0,M52&lt;&gt;0,N52&lt;&gt;0),"a","b")</f>
        <v>#REF!</v>
      </c>
      <c r="C52" s="40"/>
      <c r="D52" s="41" t="s">
        <v>67</v>
      </c>
      <c r="E52" s="45"/>
      <c r="F52" s="45"/>
      <c r="G52" s="25">
        <f>SUM(H52:S52)</f>
        <v>255684.62999999998</v>
      </c>
      <c r="H52" s="45">
        <v>22594.31</v>
      </c>
      <c r="I52" s="11">
        <v>20001.87</v>
      </c>
      <c r="J52" s="45">
        <v>21086.58</v>
      </c>
      <c r="K52" s="45">
        <v>25421.360000000001</v>
      </c>
      <c r="L52" s="45">
        <v>20562.45</v>
      </c>
      <c r="M52" s="45">
        <v>27379.63</v>
      </c>
      <c r="N52" s="45">
        <v>21494.89</v>
      </c>
      <c r="O52" s="45">
        <v>23260.81</v>
      </c>
      <c r="P52" s="45">
        <v>24153.200000000001</v>
      </c>
      <c r="Q52" s="45">
        <v>21788.25</v>
      </c>
      <c r="R52" s="45">
        <v>153.55000000000001</v>
      </c>
      <c r="S52" s="45">
        <v>27787.73</v>
      </c>
    </row>
    <row r="53" spans="1:19" s="11" customFormat="1" x14ac:dyDescent="0.25">
      <c r="A53" s="13"/>
      <c r="B53" s="13" t="str">
        <f t="shared" si="1"/>
        <v>a</v>
      </c>
      <c r="C53" s="40"/>
      <c r="D53" s="41" t="s">
        <v>68</v>
      </c>
      <c r="E53" s="42">
        <f>SUM(E54:E60)</f>
        <v>0</v>
      </c>
      <c r="F53" s="42">
        <f t="shared" ref="F53:S53" si="12">SUM(F54:F60)</f>
        <v>0</v>
      </c>
      <c r="G53" s="42">
        <f>SUM(G54:G60)</f>
        <v>863087.8600000001</v>
      </c>
      <c r="H53" s="42">
        <f t="shared" si="12"/>
        <v>71078.900000000009</v>
      </c>
      <c r="I53" s="42">
        <f t="shared" si="12"/>
        <v>108592.65000000002</v>
      </c>
      <c r="J53" s="42">
        <f t="shared" si="12"/>
        <v>106453.09</v>
      </c>
      <c r="K53" s="42">
        <f t="shared" si="12"/>
        <v>94707.94</v>
      </c>
      <c r="L53" s="42">
        <f t="shared" si="12"/>
        <v>60778.65</v>
      </c>
      <c r="M53" s="42">
        <f t="shared" si="12"/>
        <v>49065.590000000004</v>
      </c>
      <c r="N53" s="42">
        <f t="shared" si="12"/>
        <v>53926.810000000005</v>
      </c>
      <c r="O53" s="42">
        <f t="shared" si="12"/>
        <v>58162.66</v>
      </c>
      <c r="P53" s="42">
        <f t="shared" si="12"/>
        <v>54159.850000000006</v>
      </c>
      <c r="Q53" s="42">
        <f t="shared" si="12"/>
        <v>48457.450000000004</v>
      </c>
      <c r="R53" s="42">
        <f t="shared" si="12"/>
        <v>49633.83</v>
      </c>
      <c r="S53" s="42">
        <f t="shared" si="12"/>
        <v>108070.44</v>
      </c>
    </row>
    <row r="54" spans="1:19" s="11" customFormat="1" x14ac:dyDescent="0.25">
      <c r="A54" s="13"/>
      <c r="B54" s="13" t="str">
        <f t="shared" si="1"/>
        <v>a</v>
      </c>
      <c r="C54" s="43"/>
      <c r="D54" s="44" t="s">
        <v>69</v>
      </c>
      <c r="E54" s="25"/>
      <c r="F54" s="25"/>
      <c r="G54" s="25">
        <f t="shared" si="6"/>
        <v>259728.54</v>
      </c>
      <c r="H54" s="25">
        <v>26296.880000000001</v>
      </c>
      <c r="I54" s="25">
        <v>28388.46</v>
      </c>
      <c r="J54" s="25">
        <v>26316.2</v>
      </c>
      <c r="K54" s="25">
        <v>24427.439999999999</v>
      </c>
      <c r="L54" s="25">
        <v>17266.099999999999</v>
      </c>
      <c r="M54" s="25">
        <v>15073.1</v>
      </c>
      <c r="N54" s="25">
        <v>20722.88</v>
      </c>
      <c r="O54" s="25">
        <v>25417.59</v>
      </c>
      <c r="P54" s="25">
        <v>21508.43</v>
      </c>
      <c r="Q54" s="25">
        <v>16412.61</v>
      </c>
      <c r="R54" s="25">
        <v>14548.48</v>
      </c>
      <c r="S54" s="25">
        <v>23350.37</v>
      </c>
    </row>
    <row r="55" spans="1:19" s="11" customFormat="1" x14ac:dyDescent="0.25">
      <c r="A55" s="13"/>
      <c r="B55" s="13" t="str">
        <f t="shared" si="1"/>
        <v>a</v>
      </c>
      <c r="C55" s="43"/>
      <c r="D55" s="44" t="s">
        <v>70</v>
      </c>
      <c r="E55" s="25"/>
      <c r="F55" s="25"/>
      <c r="G55" s="25">
        <f t="shared" si="6"/>
        <v>69077.55</v>
      </c>
      <c r="H55" s="25">
        <v>7118.43</v>
      </c>
      <c r="I55" s="25">
        <v>5883.25</v>
      </c>
      <c r="J55" s="25">
        <v>5691.58</v>
      </c>
      <c r="K55" s="25">
        <v>5054.13</v>
      </c>
      <c r="L55" s="25">
        <v>4646.2299999999996</v>
      </c>
      <c r="M55" s="25">
        <v>6014.34</v>
      </c>
      <c r="N55" s="25">
        <v>6253.24</v>
      </c>
      <c r="O55" s="25">
        <v>5892.78</v>
      </c>
      <c r="P55" s="25">
        <v>5825.82</v>
      </c>
      <c r="Q55" s="25">
        <v>5147.29</v>
      </c>
      <c r="R55" s="25">
        <v>6297.07</v>
      </c>
      <c r="S55" s="25">
        <v>5253.39</v>
      </c>
    </row>
    <row r="56" spans="1:19" s="11" customFormat="1" x14ac:dyDescent="0.25">
      <c r="A56" s="13"/>
      <c r="B56" s="13" t="str">
        <f t="shared" si="1"/>
        <v>a</v>
      </c>
      <c r="C56" s="43"/>
      <c r="D56" s="44" t="s">
        <v>71</v>
      </c>
      <c r="E56" s="25"/>
      <c r="F56" s="25"/>
      <c r="G56" s="25">
        <f t="shared" si="6"/>
        <v>184937.73000000004</v>
      </c>
      <c r="H56" s="25">
        <v>31918.49</v>
      </c>
      <c r="I56" s="25">
        <v>41668.800000000003</v>
      </c>
      <c r="J56" s="25">
        <v>40415.96</v>
      </c>
      <c r="K56" s="25">
        <v>31425.52</v>
      </c>
      <c r="L56" s="25">
        <v>12257.17</v>
      </c>
      <c r="M56" s="25">
        <v>1369</v>
      </c>
      <c r="N56" s="25">
        <v>341.54</v>
      </c>
      <c r="O56" s="25">
        <v>243.14</v>
      </c>
      <c r="P56" s="25">
        <v>216.45</v>
      </c>
      <c r="Q56" s="25">
        <v>288.39999999999998</v>
      </c>
      <c r="R56" s="25">
        <v>2292.17</v>
      </c>
      <c r="S56" s="25">
        <v>22501.09</v>
      </c>
    </row>
    <row r="57" spans="1:19" s="11" customFormat="1" x14ac:dyDescent="0.25">
      <c r="A57" s="21"/>
      <c r="B57" s="21" t="str">
        <f t="shared" si="1"/>
        <v>b</v>
      </c>
      <c r="C57" s="43"/>
      <c r="D57" s="44" t="s">
        <v>72</v>
      </c>
      <c r="E57" s="25"/>
      <c r="F57" s="25"/>
      <c r="G57" s="25">
        <f t="shared" si="6"/>
        <v>0</v>
      </c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</row>
    <row r="58" spans="1:19" s="11" customFormat="1" ht="54" x14ac:dyDescent="0.25">
      <c r="A58" s="21"/>
      <c r="B58" s="21" t="str">
        <f t="shared" si="1"/>
        <v>a</v>
      </c>
      <c r="C58" s="43"/>
      <c r="D58" s="44" t="s">
        <v>73</v>
      </c>
      <c r="E58" s="25"/>
      <c r="F58" s="25"/>
      <c r="G58" s="25">
        <f t="shared" si="6"/>
        <v>31938.780000000002</v>
      </c>
      <c r="H58" s="25">
        <v>5745.1</v>
      </c>
      <c r="I58" s="25">
        <v>7434.49</v>
      </c>
      <c r="J58" s="25">
        <v>7420.2</v>
      </c>
      <c r="K58" s="25">
        <v>7191.7</v>
      </c>
      <c r="L58" s="25"/>
      <c r="M58" s="25"/>
      <c r="N58" s="25"/>
      <c r="O58" s="25"/>
      <c r="P58" s="25"/>
      <c r="Q58" s="25"/>
      <c r="R58" s="25"/>
      <c r="S58" s="25">
        <v>4147.29</v>
      </c>
    </row>
    <row r="59" spans="1:19" s="11" customFormat="1" ht="36" x14ac:dyDescent="0.25">
      <c r="A59" s="13"/>
      <c r="B59" s="13" t="str">
        <f t="shared" si="1"/>
        <v>a</v>
      </c>
      <c r="C59" s="43"/>
      <c r="D59" s="44" t="s">
        <v>74</v>
      </c>
      <c r="E59" s="25"/>
      <c r="F59" s="25"/>
      <c r="G59" s="25">
        <f t="shared" si="6"/>
        <v>317405.25999999995</v>
      </c>
      <c r="H59" s="25"/>
      <c r="I59" s="25">
        <v>25217.65</v>
      </c>
      <c r="J59" s="25">
        <v>26609.15</v>
      </c>
      <c r="K59" s="25">
        <v>26609.15</v>
      </c>
      <c r="L59" s="25">
        <v>26609.15</v>
      </c>
      <c r="M59" s="25">
        <v>26609.15</v>
      </c>
      <c r="N59" s="25">
        <v>26609.15</v>
      </c>
      <c r="O59" s="25">
        <v>26609.15</v>
      </c>
      <c r="P59" s="25">
        <v>26609.15</v>
      </c>
      <c r="Q59" s="25">
        <v>26609.15</v>
      </c>
      <c r="R59" s="25">
        <v>26496.11</v>
      </c>
      <c r="S59" s="25">
        <v>52818.3</v>
      </c>
    </row>
    <row r="60" spans="1:19" s="11" customFormat="1" ht="36" x14ac:dyDescent="0.25">
      <c r="A60" s="21"/>
      <c r="B60" s="21" t="str">
        <f t="shared" si="1"/>
        <v>b</v>
      </c>
      <c r="C60" s="43"/>
      <c r="D60" s="44" t="s">
        <v>75</v>
      </c>
      <c r="E60" s="25"/>
      <c r="F60" s="25"/>
      <c r="G60" s="25">
        <f t="shared" si="6"/>
        <v>0</v>
      </c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</row>
    <row r="61" spans="1:19" s="49" customFormat="1" ht="41.25" customHeight="1" x14ac:dyDescent="0.25">
      <c r="A61" s="48"/>
      <c r="B61" s="21" t="str">
        <f t="shared" si="1"/>
        <v>b</v>
      </c>
      <c r="C61" s="40"/>
      <c r="D61" s="41" t="s">
        <v>76</v>
      </c>
      <c r="E61" s="45"/>
      <c r="F61" s="45"/>
      <c r="G61" s="25">
        <f t="shared" si="6"/>
        <v>0</v>
      </c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</row>
    <row r="62" spans="1:19" s="11" customFormat="1" ht="36" x14ac:dyDescent="0.25">
      <c r="A62" s="21"/>
      <c r="B62" s="21" t="str">
        <f t="shared" si="1"/>
        <v>b</v>
      </c>
      <c r="C62" s="40"/>
      <c r="D62" s="41" t="s">
        <v>77</v>
      </c>
      <c r="E62" s="45"/>
      <c r="F62" s="45"/>
      <c r="G62" s="25">
        <f t="shared" si="6"/>
        <v>0</v>
      </c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</row>
    <row r="63" spans="1:19" s="11" customFormat="1" x14ac:dyDescent="0.25">
      <c r="A63" s="13"/>
      <c r="B63" s="13" t="str">
        <f t="shared" si="1"/>
        <v>a</v>
      </c>
      <c r="C63" s="37"/>
      <c r="D63" s="38" t="s">
        <v>78</v>
      </c>
      <c r="E63" s="46"/>
      <c r="F63" s="46"/>
      <c r="G63" s="25">
        <f t="shared" si="6"/>
        <v>536</v>
      </c>
      <c r="H63" s="46"/>
      <c r="I63" s="46"/>
      <c r="J63" s="46"/>
      <c r="K63" s="46">
        <v>262.5</v>
      </c>
      <c r="L63" s="46"/>
      <c r="M63" s="46"/>
      <c r="N63" s="46"/>
      <c r="O63" s="46"/>
      <c r="P63" s="46"/>
      <c r="Q63" s="46">
        <v>273.5</v>
      </c>
      <c r="R63" s="46"/>
      <c r="S63" s="46"/>
    </row>
    <row r="64" spans="1:19" s="11" customFormat="1" x14ac:dyDescent="0.25">
      <c r="A64" s="21"/>
      <c r="B64" s="21" t="str">
        <f t="shared" si="1"/>
        <v>b</v>
      </c>
      <c r="C64" s="37"/>
      <c r="D64" s="38" t="s">
        <v>79</v>
      </c>
      <c r="E64" s="46"/>
      <c r="F64" s="46"/>
      <c r="G64" s="25">
        <f t="shared" si="6"/>
        <v>0</v>
      </c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</row>
    <row r="65" spans="1:19" s="11" customFormat="1" x14ac:dyDescent="0.25">
      <c r="A65" s="13"/>
      <c r="B65" s="13" t="str">
        <f t="shared" si="1"/>
        <v>b</v>
      </c>
      <c r="C65" s="37"/>
      <c r="D65" s="38" t="s">
        <v>80</v>
      </c>
      <c r="E65" s="46"/>
      <c r="F65" s="46"/>
      <c r="G65" s="25">
        <f t="shared" si="6"/>
        <v>0</v>
      </c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</row>
    <row r="66" spans="1:19" s="11" customFormat="1" ht="36" x14ac:dyDescent="0.25">
      <c r="A66" s="21"/>
      <c r="B66" s="21" t="str">
        <f t="shared" si="1"/>
        <v>a</v>
      </c>
      <c r="C66" s="37"/>
      <c r="D66" s="38" t="s">
        <v>81</v>
      </c>
      <c r="E66" s="46"/>
      <c r="F66" s="46"/>
      <c r="G66" s="25">
        <f t="shared" si="6"/>
        <v>1810.4</v>
      </c>
      <c r="H66" s="46"/>
      <c r="I66" s="46"/>
      <c r="J66" s="46"/>
      <c r="K66" s="46"/>
      <c r="L66" s="46">
        <v>1810.4</v>
      </c>
      <c r="M66" s="46"/>
      <c r="N66" s="46"/>
      <c r="O66" s="46"/>
      <c r="P66" s="46"/>
      <c r="Q66" s="46"/>
      <c r="R66" s="46"/>
      <c r="S66" s="46"/>
    </row>
    <row r="67" spans="1:19" s="11" customFormat="1" ht="36" x14ac:dyDescent="0.25">
      <c r="A67" s="13"/>
      <c r="B67" s="13" t="str">
        <f t="shared" si="1"/>
        <v>a</v>
      </c>
      <c r="C67" s="37"/>
      <c r="D67" s="38" t="s">
        <v>82</v>
      </c>
      <c r="E67" s="46"/>
      <c r="F67" s="46"/>
      <c r="G67" s="25">
        <f>H67+I67+J67+K67+L67+M67+N67+O67+P67+Q67+R67+S67</f>
        <v>388740.57000000007</v>
      </c>
      <c r="H67" s="46">
        <f t="shared" ref="H67:S67" si="13">H68+H69+H70+H71+H72+H73</f>
        <v>28790.100000000002</v>
      </c>
      <c r="I67" s="46">
        <f t="shared" si="13"/>
        <v>34829.410000000003</v>
      </c>
      <c r="J67" s="46">
        <f t="shared" si="13"/>
        <v>25468.59</v>
      </c>
      <c r="K67" s="46">
        <f t="shared" si="13"/>
        <v>40396.14</v>
      </c>
      <c r="L67" s="46">
        <f t="shared" si="13"/>
        <v>29820.33</v>
      </c>
      <c r="M67" s="46">
        <f t="shared" si="13"/>
        <v>26362.370000000003</v>
      </c>
      <c r="N67" s="46">
        <f t="shared" si="13"/>
        <v>30047.200000000001</v>
      </c>
      <c r="O67" s="46">
        <f t="shared" si="13"/>
        <v>27400.29</v>
      </c>
      <c r="P67" s="46">
        <f t="shared" si="13"/>
        <v>28154.590000000004</v>
      </c>
      <c r="Q67" s="46">
        <f t="shared" si="13"/>
        <v>33579.53</v>
      </c>
      <c r="R67" s="46">
        <f t="shared" si="13"/>
        <v>30997.11</v>
      </c>
      <c r="S67" s="46">
        <f t="shared" si="13"/>
        <v>52894.91</v>
      </c>
    </row>
    <row r="68" spans="1:19" s="11" customFormat="1" x14ac:dyDescent="0.25">
      <c r="A68" s="13"/>
      <c r="B68" s="13" t="str">
        <f t="shared" si="1"/>
        <v>a</v>
      </c>
      <c r="C68" s="40"/>
      <c r="D68" s="41" t="s">
        <v>83</v>
      </c>
      <c r="E68" s="45"/>
      <c r="F68" s="45"/>
      <c r="G68" s="25">
        <f t="shared" si="6"/>
        <v>266266.65000000002</v>
      </c>
      <c r="H68" s="45">
        <v>25375.9</v>
      </c>
      <c r="I68" s="45">
        <v>24136.71</v>
      </c>
      <c r="J68" s="45">
        <v>20808.810000000001</v>
      </c>
      <c r="K68" s="45">
        <v>19907.66</v>
      </c>
      <c r="L68" s="45">
        <v>18063.13</v>
      </c>
      <c r="M68" s="45">
        <v>19888.97</v>
      </c>
      <c r="N68" s="45">
        <v>21173.5</v>
      </c>
      <c r="O68" s="45">
        <v>21291.89</v>
      </c>
      <c r="P68" s="45">
        <v>22485.99</v>
      </c>
      <c r="Q68" s="45">
        <v>20267.23</v>
      </c>
      <c r="R68" s="45">
        <v>23141.31</v>
      </c>
      <c r="S68" s="45">
        <v>29725.55</v>
      </c>
    </row>
    <row r="69" spans="1:19" s="11" customFormat="1" x14ac:dyDescent="0.25">
      <c r="A69" s="13"/>
      <c r="B69" s="13" t="str">
        <f t="shared" si="1"/>
        <v>a</v>
      </c>
      <c r="C69" s="40"/>
      <c r="D69" s="41" t="s">
        <v>84</v>
      </c>
      <c r="E69" s="45"/>
      <c r="F69" s="45"/>
      <c r="G69" s="25">
        <f t="shared" si="6"/>
        <v>92521.919999999998</v>
      </c>
      <c r="H69" s="45">
        <v>2191.1999999999998</v>
      </c>
      <c r="I69" s="45">
        <v>7741.7</v>
      </c>
      <c r="J69" s="45">
        <v>4134.78</v>
      </c>
      <c r="K69" s="45">
        <v>8165.48</v>
      </c>
      <c r="L69" s="45">
        <v>11525.2</v>
      </c>
      <c r="M69" s="45">
        <v>6353.4</v>
      </c>
      <c r="N69" s="45">
        <v>5146.7</v>
      </c>
      <c r="O69" s="45">
        <v>5293.4</v>
      </c>
      <c r="P69" s="45">
        <v>5668.6</v>
      </c>
      <c r="Q69" s="45">
        <v>10346.299999999999</v>
      </c>
      <c r="R69" s="45">
        <v>7525.8</v>
      </c>
      <c r="S69" s="45">
        <v>18429.36</v>
      </c>
    </row>
    <row r="70" spans="1:19" s="11" customFormat="1" ht="36" x14ac:dyDescent="0.25">
      <c r="A70" s="13"/>
      <c r="B70" s="13" t="str">
        <f t="shared" si="1"/>
        <v>a</v>
      </c>
      <c r="C70" s="40"/>
      <c r="D70" s="41" t="s">
        <v>85</v>
      </c>
      <c r="E70" s="45"/>
      <c r="F70" s="45"/>
      <c r="G70" s="25">
        <f t="shared" si="6"/>
        <v>29952</v>
      </c>
      <c r="H70" s="45">
        <v>1223</v>
      </c>
      <c r="I70" s="45">
        <v>2951</v>
      </c>
      <c r="J70" s="45">
        <v>525</v>
      </c>
      <c r="K70" s="45">
        <v>12323</v>
      </c>
      <c r="L70" s="45">
        <v>232</v>
      </c>
      <c r="M70" s="45">
        <v>120</v>
      </c>
      <c r="N70" s="45">
        <v>3727</v>
      </c>
      <c r="O70" s="45">
        <v>815</v>
      </c>
      <c r="P70" s="45"/>
      <c r="Q70" s="45">
        <v>2966</v>
      </c>
      <c r="R70" s="45">
        <v>330</v>
      </c>
      <c r="S70" s="45">
        <v>4740</v>
      </c>
    </row>
    <row r="71" spans="1:19" s="11" customFormat="1" ht="36" x14ac:dyDescent="0.25">
      <c r="A71" s="13"/>
      <c r="B71" s="13" t="str">
        <f t="shared" si="1"/>
        <v>b</v>
      </c>
      <c r="C71" s="40"/>
      <c r="D71" s="41" t="s">
        <v>86</v>
      </c>
      <c r="E71" s="45"/>
      <c r="F71" s="45"/>
      <c r="G71" s="25">
        <f t="shared" si="6"/>
        <v>0</v>
      </c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</row>
    <row r="72" spans="1:19" s="11" customFormat="1" ht="36" x14ac:dyDescent="0.25">
      <c r="A72" s="21"/>
      <c r="B72" s="21" t="str">
        <f t="shared" ref="B72:B135" si="14">IF(OR(H72&lt;&gt;0,I72&lt;&gt;0,K72&lt;&gt;0,L72&lt;&gt;0,M72&lt;&gt;0,N72&lt;&gt;0),"a","b")</f>
        <v>b</v>
      </c>
      <c r="C72" s="40"/>
      <c r="D72" s="41" t="s">
        <v>87</v>
      </c>
      <c r="E72" s="45"/>
      <c r="F72" s="45"/>
      <c r="G72" s="25">
        <f t="shared" si="6"/>
        <v>0</v>
      </c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</row>
    <row r="73" spans="1:19" s="11" customFormat="1" ht="54" x14ac:dyDescent="0.25">
      <c r="A73" s="21"/>
      <c r="B73" s="21" t="str">
        <f t="shared" si="14"/>
        <v>b</v>
      </c>
      <c r="C73" s="40"/>
      <c r="D73" s="41" t="s">
        <v>88</v>
      </c>
      <c r="E73" s="45"/>
      <c r="F73" s="45"/>
      <c r="G73" s="25">
        <f t="shared" si="6"/>
        <v>0</v>
      </c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</row>
    <row r="74" spans="1:19" s="11" customFormat="1" ht="36" x14ac:dyDescent="0.25">
      <c r="A74" s="21"/>
      <c r="B74" s="21" t="str">
        <f t="shared" si="14"/>
        <v>b</v>
      </c>
      <c r="C74" s="37"/>
      <c r="D74" s="38" t="s">
        <v>89</v>
      </c>
      <c r="E74" s="46"/>
      <c r="F74" s="46"/>
      <c r="G74" s="25">
        <f t="shared" si="6"/>
        <v>0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</row>
    <row r="75" spans="1:19" s="11" customFormat="1" x14ac:dyDescent="0.25">
      <c r="A75" s="13"/>
      <c r="B75" s="13" t="str">
        <f t="shared" si="14"/>
        <v>a</v>
      </c>
      <c r="C75" s="37"/>
      <c r="D75" s="38" t="s">
        <v>90</v>
      </c>
      <c r="E75" s="39">
        <f>SUM(E76:E89)</f>
        <v>0</v>
      </c>
      <c r="F75" s="39">
        <f t="shared" ref="F75:S75" si="15">SUM(F76:F89)</f>
        <v>0</v>
      </c>
      <c r="G75" s="39">
        <f>SUM(G76:G89)</f>
        <v>316810.96000000002</v>
      </c>
      <c r="H75" s="39">
        <f>SUM(H76:H89)</f>
        <v>9318.24</v>
      </c>
      <c r="I75" s="39">
        <f t="shared" si="15"/>
        <v>20892.560000000001</v>
      </c>
      <c r="J75" s="39">
        <f t="shared" si="15"/>
        <v>24894.83</v>
      </c>
      <c r="K75" s="39">
        <f t="shared" si="15"/>
        <v>23935.39</v>
      </c>
      <c r="L75" s="39">
        <f t="shared" si="15"/>
        <v>26618.920000000002</v>
      </c>
      <c r="M75" s="39">
        <f t="shared" si="15"/>
        <v>24839.13</v>
      </c>
      <c r="N75" s="39">
        <f t="shared" si="15"/>
        <v>27221.08</v>
      </c>
      <c r="O75" s="39">
        <f t="shared" si="15"/>
        <v>28571.96</v>
      </c>
      <c r="P75" s="39">
        <f t="shared" si="15"/>
        <v>24607.15</v>
      </c>
      <c r="Q75" s="39">
        <f t="shared" si="15"/>
        <v>26840.75</v>
      </c>
      <c r="R75" s="39">
        <f t="shared" si="15"/>
        <v>26633.54</v>
      </c>
      <c r="S75" s="39">
        <f t="shared" si="15"/>
        <v>52437.41</v>
      </c>
    </row>
    <row r="76" spans="1:19" s="11" customFormat="1" x14ac:dyDescent="0.25">
      <c r="A76" s="21"/>
      <c r="B76" s="21" t="str">
        <f t="shared" si="14"/>
        <v>b</v>
      </c>
      <c r="C76" s="40"/>
      <c r="D76" s="41" t="s">
        <v>91</v>
      </c>
      <c r="E76" s="45"/>
      <c r="F76" s="45"/>
      <c r="G76" s="25">
        <f t="shared" si="6"/>
        <v>0</v>
      </c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</row>
    <row r="77" spans="1:19" s="11" customFormat="1" ht="36" x14ac:dyDescent="0.25">
      <c r="A77" s="21"/>
      <c r="B77" s="21" t="str">
        <f t="shared" si="14"/>
        <v>b</v>
      </c>
      <c r="C77" s="40"/>
      <c r="D77" s="41" t="s">
        <v>92</v>
      </c>
      <c r="E77" s="45"/>
      <c r="F77" s="45"/>
      <c r="G77" s="25">
        <f t="shared" si="6"/>
        <v>0</v>
      </c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</row>
    <row r="78" spans="1:19" s="11" customFormat="1" x14ac:dyDescent="0.25">
      <c r="A78" s="21"/>
      <c r="B78" s="21" t="str">
        <f t="shared" si="14"/>
        <v>a</v>
      </c>
      <c r="C78" s="40"/>
      <c r="D78" s="41" t="s">
        <v>93</v>
      </c>
      <c r="E78" s="45"/>
      <c r="F78" s="45"/>
      <c r="G78" s="25">
        <f t="shared" si="6"/>
        <v>3736.53</v>
      </c>
      <c r="H78" s="45"/>
      <c r="I78" s="45">
        <v>50</v>
      </c>
      <c r="J78" s="45"/>
      <c r="K78" s="45">
        <v>500</v>
      </c>
      <c r="L78" s="45"/>
      <c r="M78" s="45"/>
      <c r="N78" s="45">
        <v>2136.5300000000002</v>
      </c>
      <c r="O78" s="45"/>
      <c r="P78" s="45">
        <v>1000</v>
      </c>
      <c r="Q78" s="45"/>
      <c r="R78" s="45"/>
      <c r="S78" s="45">
        <v>50</v>
      </c>
    </row>
    <row r="79" spans="1:19" s="11" customFormat="1" ht="54" x14ac:dyDescent="0.25">
      <c r="A79" s="21"/>
      <c r="B79" s="21" t="str">
        <f t="shared" si="14"/>
        <v>b</v>
      </c>
      <c r="C79" s="40"/>
      <c r="D79" s="41" t="s">
        <v>94</v>
      </c>
      <c r="E79" s="45"/>
      <c r="F79" s="45"/>
      <c r="G79" s="25">
        <f t="shared" ref="G79:G88" si="16">SUM(H79:S79)</f>
        <v>1325</v>
      </c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>
        <v>1325</v>
      </c>
    </row>
    <row r="80" spans="1:19" s="11" customFormat="1" x14ac:dyDescent="0.25">
      <c r="A80" s="21"/>
      <c r="B80" s="21" t="str">
        <f t="shared" si="14"/>
        <v>b</v>
      </c>
      <c r="C80" s="40"/>
      <c r="D80" s="41" t="s">
        <v>95</v>
      </c>
      <c r="E80" s="45"/>
      <c r="F80" s="45"/>
      <c r="G80" s="25">
        <f t="shared" si="16"/>
        <v>0</v>
      </c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</row>
    <row r="81" spans="1:19" s="11" customFormat="1" ht="54" x14ac:dyDescent="0.25">
      <c r="A81" s="21"/>
      <c r="B81" s="21" t="str">
        <f t="shared" si="14"/>
        <v>b</v>
      </c>
      <c r="C81" s="40"/>
      <c r="D81" s="41" t="s">
        <v>96</v>
      </c>
      <c r="E81" s="45"/>
      <c r="F81" s="45"/>
      <c r="G81" s="25">
        <f t="shared" si="16"/>
        <v>0</v>
      </c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</row>
    <row r="82" spans="1:19" s="11" customFormat="1" ht="36" x14ac:dyDescent="0.25">
      <c r="A82" s="13"/>
      <c r="B82" s="13" t="str">
        <f t="shared" si="14"/>
        <v>a</v>
      </c>
      <c r="C82" s="40"/>
      <c r="D82" s="41" t="s">
        <v>97</v>
      </c>
      <c r="E82" s="45"/>
      <c r="F82" s="45"/>
      <c r="G82" s="25">
        <f t="shared" si="16"/>
        <v>7724.8799999999992</v>
      </c>
      <c r="H82" s="45">
        <v>531.78</v>
      </c>
      <c r="I82" s="45"/>
      <c r="J82" s="45"/>
      <c r="K82" s="45">
        <v>50</v>
      </c>
      <c r="L82" s="45">
        <v>301.51</v>
      </c>
      <c r="M82" s="45">
        <v>648.71</v>
      </c>
      <c r="N82" s="45">
        <v>690.86</v>
      </c>
      <c r="O82" s="45">
        <v>789.68</v>
      </c>
      <c r="P82" s="45">
        <v>398.57</v>
      </c>
      <c r="Q82" s="45">
        <v>869.77</v>
      </c>
      <c r="R82" s="45">
        <v>1431.27</v>
      </c>
      <c r="S82" s="45">
        <v>2012.73</v>
      </c>
    </row>
    <row r="83" spans="1:19" s="11" customFormat="1" x14ac:dyDescent="0.25">
      <c r="A83" s="21"/>
      <c r="B83" s="21" t="str">
        <f t="shared" si="14"/>
        <v>b</v>
      </c>
      <c r="C83" s="40"/>
      <c r="D83" s="41" t="s">
        <v>98</v>
      </c>
      <c r="E83" s="45"/>
      <c r="F83" s="45"/>
      <c r="G83" s="25">
        <f t="shared" si="16"/>
        <v>0</v>
      </c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</row>
    <row r="84" spans="1:19" s="11" customFormat="1" x14ac:dyDescent="0.25">
      <c r="A84" s="21"/>
      <c r="B84" s="21" t="str">
        <f t="shared" si="14"/>
        <v>b</v>
      </c>
      <c r="C84" s="40"/>
      <c r="D84" s="41" t="s">
        <v>99</v>
      </c>
      <c r="E84" s="45"/>
      <c r="F84" s="45"/>
      <c r="G84" s="25">
        <f t="shared" si="16"/>
        <v>0</v>
      </c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</row>
    <row r="85" spans="1:19" s="11" customFormat="1" x14ac:dyDescent="0.25">
      <c r="A85" s="13"/>
      <c r="B85" s="13" t="str">
        <f t="shared" si="14"/>
        <v>a</v>
      </c>
      <c r="C85" s="40"/>
      <c r="D85" s="41" t="s">
        <v>100</v>
      </c>
      <c r="E85" s="45"/>
      <c r="F85" s="45"/>
      <c r="G85" s="25">
        <f t="shared" si="16"/>
        <v>118273</v>
      </c>
      <c r="H85" s="45">
        <v>1896.13</v>
      </c>
      <c r="I85" s="45">
        <v>9317.2000000000007</v>
      </c>
      <c r="J85" s="45">
        <v>9317.85</v>
      </c>
      <c r="K85" s="45">
        <v>9217.85</v>
      </c>
      <c r="L85" s="45">
        <v>10480.790000000001</v>
      </c>
      <c r="M85" s="45">
        <v>9317.85</v>
      </c>
      <c r="N85" s="45">
        <v>9317.85</v>
      </c>
      <c r="O85" s="45">
        <v>13362.85</v>
      </c>
      <c r="P85" s="45">
        <v>9316.56</v>
      </c>
      <c r="Q85" s="45">
        <v>9194.52</v>
      </c>
      <c r="R85" s="45">
        <v>9177.85</v>
      </c>
      <c r="S85" s="45">
        <v>18355.7</v>
      </c>
    </row>
    <row r="86" spans="1:19" s="11" customFormat="1" x14ac:dyDescent="0.25">
      <c r="A86" s="21"/>
      <c r="B86" s="21" t="str">
        <f t="shared" si="14"/>
        <v>b</v>
      </c>
      <c r="C86" s="40"/>
      <c r="D86" s="41" t="s">
        <v>101</v>
      </c>
      <c r="E86" s="45"/>
      <c r="F86" s="45"/>
      <c r="G86" s="25">
        <f t="shared" si="16"/>
        <v>0</v>
      </c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</row>
    <row r="87" spans="1:19" s="49" customFormat="1" ht="36" x14ac:dyDescent="0.25">
      <c r="A87" s="48"/>
      <c r="B87" s="21" t="str">
        <f t="shared" si="14"/>
        <v>b</v>
      </c>
      <c r="C87" s="40"/>
      <c r="D87" s="41" t="s">
        <v>102</v>
      </c>
      <c r="E87" s="45"/>
      <c r="F87" s="45"/>
      <c r="G87" s="25">
        <f t="shared" si="16"/>
        <v>0</v>
      </c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</row>
    <row r="88" spans="1:19" s="49" customFormat="1" x14ac:dyDescent="0.25">
      <c r="A88" s="48"/>
      <c r="B88" s="21" t="str">
        <f t="shared" si="14"/>
        <v>b</v>
      </c>
      <c r="C88" s="40"/>
      <c r="D88" s="41" t="s">
        <v>103</v>
      </c>
      <c r="E88" s="45"/>
      <c r="F88" s="45"/>
      <c r="G88" s="25">
        <f t="shared" si="16"/>
        <v>0</v>
      </c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</row>
    <row r="89" spans="1:19" s="11" customFormat="1" ht="36" x14ac:dyDescent="0.25">
      <c r="A89" s="13"/>
      <c r="B89" s="13" t="e">
        <f>IF(OR(#REF!&lt;&gt;0,H89&lt;&gt;0,K89&lt;&gt;0,L89&lt;&gt;0,M89&lt;&gt;0,N89&lt;&gt;0),"a","b")</f>
        <v>#REF!</v>
      </c>
      <c r="C89" s="40"/>
      <c r="D89" s="41" t="s">
        <v>104</v>
      </c>
      <c r="E89" s="45"/>
      <c r="F89" s="45"/>
      <c r="G89" s="25">
        <f>SUM(H89:S89)</f>
        <v>185751.55000000002</v>
      </c>
      <c r="H89" s="45">
        <v>6890.33</v>
      </c>
      <c r="I89" s="79">
        <v>11525.36</v>
      </c>
      <c r="J89" s="45">
        <v>15576.98</v>
      </c>
      <c r="K89" s="45">
        <v>14167.54</v>
      </c>
      <c r="L89" s="45">
        <v>15836.62</v>
      </c>
      <c r="M89" s="45">
        <v>14872.57</v>
      </c>
      <c r="N89" s="45">
        <v>15075.84</v>
      </c>
      <c r="O89" s="45">
        <v>14419.43</v>
      </c>
      <c r="P89" s="45">
        <v>13892.02</v>
      </c>
      <c r="Q89" s="45">
        <v>16776.46</v>
      </c>
      <c r="R89" s="45">
        <v>16024.42</v>
      </c>
      <c r="S89" s="45">
        <v>30693.98</v>
      </c>
    </row>
    <row r="90" spans="1:19" s="11" customFormat="1" x14ac:dyDescent="0.25">
      <c r="A90" s="21" t="s">
        <v>24</v>
      </c>
      <c r="B90" s="21" t="str">
        <f t="shared" si="14"/>
        <v>b</v>
      </c>
      <c r="C90" s="34"/>
      <c r="D90" s="35" t="s">
        <v>18</v>
      </c>
      <c r="E90" s="50">
        <f>E91+E96+E97</f>
        <v>0</v>
      </c>
      <c r="F90" s="50">
        <f t="shared" ref="F90:S90" si="17">F91+F96+F97</f>
        <v>0</v>
      </c>
      <c r="G90" s="50">
        <f>G91+G96+G97</f>
        <v>0</v>
      </c>
      <c r="H90" s="50">
        <f t="shared" si="17"/>
        <v>0</v>
      </c>
      <c r="I90" s="50">
        <f t="shared" si="17"/>
        <v>0</v>
      </c>
      <c r="J90" s="50">
        <f t="shared" si="17"/>
        <v>0</v>
      </c>
      <c r="K90" s="50">
        <f t="shared" si="17"/>
        <v>0</v>
      </c>
      <c r="L90" s="50">
        <f t="shared" si="17"/>
        <v>0</v>
      </c>
      <c r="M90" s="50">
        <f t="shared" si="17"/>
        <v>0</v>
      </c>
      <c r="N90" s="50">
        <f t="shared" si="17"/>
        <v>0</v>
      </c>
      <c r="O90" s="50">
        <f t="shared" si="17"/>
        <v>0</v>
      </c>
      <c r="P90" s="50">
        <f t="shared" si="17"/>
        <v>0</v>
      </c>
      <c r="Q90" s="50">
        <f t="shared" si="17"/>
        <v>0</v>
      </c>
      <c r="R90" s="50">
        <f t="shared" si="17"/>
        <v>0</v>
      </c>
      <c r="S90" s="50">
        <f t="shared" si="17"/>
        <v>0</v>
      </c>
    </row>
    <row r="91" spans="1:19" s="11" customFormat="1" x14ac:dyDescent="0.25">
      <c r="A91" s="21"/>
      <c r="B91" s="21" t="str">
        <f t="shared" si="14"/>
        <v>b</v>
      </c>
      <c r="C91" s="37"/>
      <c r="D91" s="38" t="s">
        <v>105</v>
      </c>
      <c r="E91" s="42">
        <f>SUM(E92:E95)</f>
        <v>0</v>
      </c>
      <c r="F91" s="42">
        <f t="shared" ref="F91:S91" si="18">SUM(F92:F95)</f>
        <v>0</v>
      </c>
      <c r="G91" s="42">
        <f>SUM(G92:G95)</f>
        <v>0</v>
      </c>
      <c r="H91" s="42">
        <f t="shared" si="18"/>
        <v>0</v>
      </c>
      <c r="I91" s="42">
        <f t="shared" si="18"/>
        <v>0</v>
      </c>
      <c r="J91" s="42">
        <f t="shared" si="18"/>
        <v>0</v>
      </c>
      <c r="K91" s="42">
        <f t="shared" si="18"/>
        <v>0</v>
      </c>
      <c r="L91" s="42">
        <f t="shared" si="18"/>
        <v>0</v>
      </c>
      <c r="M91" s="42">
        <f t="shared" si="18"/>
        <v>0</v>
      </c>
      <c r="N91" s="42">
        <f t="shared" si="18"/>
        <v>0</v>
      </c>
      <c r="O91" s="42">
        <f t="shared" si="18"/>
        <v>0</v>
      </c>
      <c r="P91" s="42">
        <f t="shared" si="18"/>
        <v>0</v>
      </c>
      <c r="Q91" s="42">
        <f t="shared" si="18"/>
        <v>0</v>
      </c>
      <c r="R91" s="42">
        <f t="shared" si="18"/>
        <v>0</v>
      </c>
      <c r="S91" s="42">
        <f t="shared" si="18"/>
        <v>0</v>
      </c>
    </row>
    <row r="92" spans="1:19" s="11" customFormat="1" x14ac:dyDescent="0.25">
      <c r="A92" s="21"/>
      <c r="B92" s="21" t="str">
        <f t="shared" si="14"/>
        <v>b</v>
      </c>
      <c r="C92" s="40"/>
      <c r="D92" s="41" t="s">
        <v>106</v>
      </c>
      <c r="E92" s="45"/>
      <c r="F92" s="45"/>
      <c r="G92" s="25">
        <f t="shared" ref="G92:G98" si="19">SUM(H92:S92)</f>
        <v>0</v>
      </c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</row>
    <row r="93" spans="1:19" s="11" customFormat="1" x14ac:dyDescent="0.25">
      <c r="A93" s="21"/>
      <c r="B93" s="21" t="str">
        <f t="shared" si="14"/>
        <v>b</v>
      </c>
      <c r="C93" s="40"/>
      <c r="D93" s="41" t="s">
        <v>107</v>
      </c>
      <c r="E93" s="45"/>
      <c r="F93" s="45"/>
      <c r="G93" s="25">
        <f t="shared" si="19"/>
        <v>0</v>
      </c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</row>
    <row r="94" spans="1:19" s="11" customFormat="1" x14ac:dyDescent="0.25">
      <c r="A94" s="21"/>
      <c r="B94" s="21" t="str">
        <f t="shared" si="14"/>
        <v>b</v>
      </c>
      <c r="C94" s="40"/>
      <c r="D94" s="41" t="s">
        <v>108</v>
      </c>
      <c r="E94" s="45"/>
      <c r="F94" s="45"/>
      <c r="G94" s="25">
        <f t="shared" si="19"/>
        <v>0</v>
      </c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</row>
    <row r="95" spans="1:19" s="11" customFormat="1" x14ac:dyDescent="0.25">
      <c r="A95" s="21"/>
      <c r="B95" s="21" t="str">
        <f t="shared" si="14"/>
        <v>b</v>
      </c>
      <c r="C95" s="40"/>
      <c r="D95" s="41" t="s">
        <v>109</v>
      </c>
      <c r="E95" s="45"/>
      <c r="F95" s="45"/>
      <c r="G95" s="25">
        <f t="shared" si="19"/>
        <v>0</v>
      </c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</row>
    <row r="96" spans="1:19" s="11" customFormat="1" ht="36" x14ac:dyDescent="0.25">
      <c r="A96" s="21"/>
      <c r="B96" s="21" t="str">
        <f t="shared" si="14"/>
        <v>b</v>
      </c>
      <c r="C96" s="37"/>
      <c r="D96" s="38" t="s">
        <v>110</v>
      </c>
      <c r="E96" s="46"/>
      <c r="F96" s="46"/>
      <c r="G96" s="25">
        <f t="shared" si="19"/>
        <v>0</v>
      </c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</row>
    <row r="97" spans="1:19" s="11" customFormat="1" ht="36" x14ac:dyDescent="0.25">
      <c r="A97" s="21"/>
      <c r="B97" s="21" t="str">
        <f t="shared" si="14"/>
        <v>b</v>
      </c>
      <c r="C97" s="37"/>
      <c r="D97" s="38" t="s">
        <v>111</v>
      </c>
      <c r="E97" s="46"/>
      <c r="F97" s="46"/>
      <c r="G97" s="25">
        <f t="shared" si="19"/>
        <v>0</v>
      </c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</row>
    <row r="98" spans="1:19" s="11" customFormat="1" x14ac:dyDescent="0.25">
      <c r="A98" s="21" t="s">
        <v>24</v>
      </c>
      <c r="B98" s="21" t="str">
        <f t="shared" si="14"/>
        <v>b</v>
      </c>
      <c r="C98" s="34"/>
      <c r="D98" s="35" t="s">
        <v>19</v>
      </c>
      <c r="E98" s="51"/>
      <c r="F98" s="51"/>
      <c r="G98" s="25">
        <f t="shared" si="19"/>
        <v>0</v>
      </c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</row>
    <row r="99" spans="1:19" s="11" customFormat="1" x14ac:dyDescent="0.25">
      <c r="A99" s="21" t="s">
        <v>24</v>
      </c>
      <c r="B99" s="21" t="str">
        <f t="shared" si="14"/>
        <v>a</v>
      </c>
      <c r="C99" s="34"/>
      <c r="D99" s="35" t="s">
        <v>14</v>
      </c>
      <c r="E99" s="50">
        <f t="shared" ref="E99:F99" si="20">E100+E103+E106</f>
        <v>3000</v>
      </c>
      <c r="F99" s="50">
        <f t="shared" si="20"/>
        <v>39200</v>
      </c>
      <c r="G99" s="50">
        <f>G100+G103+G106</f>
        <v>39168</v>
      </c>
      <c r="H99" s="50">
        <f t="shared" ref="H99:S99" si="21">H100+H103+H106</f>
        <v>39168</v>
      </c>
      <c r="I99" s="50">
        <f t="shared" si="21"/>
        <v>0</v>
      </c>
      <c r="J99" s="50">
        <f t="shared" si="21"/>
        <v>0</v>
      </c>
      <c r="K99" s="50">
        <f t="shared" si="21"/>
        <v>0</v>
      </c>
      <c r="L99" s="50">
        <f t="shared" si="21"/>
        <v>0</v>
      </c>
      <c r="M99" s="50">
        <f t="shared" si="21"/>
        <v>0</v>
      </c>
      <c r="N99" s="50">
        <f t="shared" si="21"/>
        <v>0</v>
      </c>
      <c r="O99" s="50">
        <f t="shared" si="21"/>
        <v>0</v>
      </c>
      <c r="P99" s="50">
        <f t="shared" si="21"/>
        <v>0</v>
      </c>
      <c r="Q99" s="50">
        <f t="shared" si="21"/>
        <v>0</v>
      </c>
      <c r="R99" s="50">
        <f t="shared" si="21"/>
        <v>0</v>
      </c>
      <c r="S99" s="50">
        <f t="shared" si="21"/>
        <v>0</v>
      </c>
    </row>
    <row r="100" spans="1:19" s="11" customFormat="1" x14ac:dyDescent="0.25">
      <c r="A100" s="21"/>
      <c r="B100" s="21" t="str">
        <f t="shared" si="14"/>
        <v>b</v>
      </c>
      <c r="C100" s="37"/>
      <c r="D100" s="38" t="s">
        <v>112</v>
      </c>
      <c r="E100" s="42">
        <f>SUM(E101:E102)</f>
        <v>0</v>
      </c>
      <c r="F100" s="42">
        <f t="shared" ref="F100:S100" si="22">SUM(F101:F102)</f>
        <v>0</v>
      </c>
      <c r="G100" s="42">
        <f>SUM(G101:G102)</f>
        <v>0</v>
      </c>
      <c r="H100" s="42">
        <f t="shared" si="22"/>
        <v>0</v>
      </c>
      <c r="I100" s="42">
        <f t="shared" si="22"/>
        <v>0</v>
      </c>
      <c r="J100" s="42">
        <f t="shared" si="22"/>
        <v>0</v>
      </c>
      <c r="K100" s="42">
        <f t="shared" si="22"/>
        <v>0</v>
      </c>
      <c r="L100" s="42">
        <f t="shared" si="22"/>
        <v>0</v>
      </c>
      <c r="M100" s="42">
        <f t="shared" si="22"/>
        <v>0</v>
      </c>
      <c r="N100" s="42">
        <f t="shared" si="22"/>
        <v>0</v>
      </c>
      <c r="O100" s="42">
        <f t="shared" si="22"/>
        <v>0</v>
      </c>
      <c r="P100" s="42">
        <f t="shared" si="22"/>
        <v>0</v>
      </c>
      <c r="Q100" s="42">
        <f t="shared" si="22"/>
        <v>0</v>
      </c>
      <c r="R100" s="42">
        <f t="shared" si="22"/>
        <v>0</v>
      </c>
      <c r="S100" s="42">
        <f t="shared" si="22"/>
        <v>0</v>
      </c>
    </row>
    <row r="101" spans="1:19" s="11" customFormat="1" x14ac:dyDescent="0.25">
      <c r="A101" s="21"/>
      <c r="B101" s="21" t="str">
        <f t="shared" si="14"/>
        <v>b</v>
      </c>
      <c r="C101" s="40"/>
      <c r="D101" s="41" t="s">
        <v>113</v>
      </c>
      <c r="E101" s="42"/>
      <c r="F101" s="42"/>
      <c r="G101" s="25">
        <f>SUM(H101:S101)</f>
        <v>0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</row>
    <row r="102" spans="1:19" s="11" customFormat="1" x14ac:dyDescent="0.25">
      <c r="A102" s="21"/>
      <c r="B102" s="21" t="str">
        <f t="shared" si="14"/>
        <v>b</v>
      </c>
      <c r="C102" s="40"/>
      <c r="D102" s="41" t="s">
        <v>114</v>
      </c>
      <c r="E102" s="39"/>
      <c r="F102" s="39"/>
      <c r="G102" s="25">
        <f>SUM(H102:S102)</f>
        <v>0</v>
      </c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</row>
    <row r="103" spans="1:19" s="11" customFormat="1" x14ac:dyDescent="0.25">
      <c r="A103" s="21"/>
      <c r="B103" s="21" t="str">
        <f t="shared" si="14"/>
        <v>a</v>
      </c>
      <c r="C103" s="37"/>
      <c r="D103" s="38" t="s">
        <v>115</v>
      </c>
      <c r="E103" s="42">
        <f>SUM(E104:E105)</f>
        <v>3000</v>
      </c>
      <c r="F103" s="42">
        <f t="shared" ref="F103:S103" si="23">SUM(F104:F105)</f>
        <v>39200</v>
      </c>
      <c r="G103" s="42">
        <f>SUM(G104:G105)</f>
        <v>39168</v>
      </c>
      <c r="H103" s="42">
        <f t="shared" si="23"/>
        <v>39168</v>
      </c>
      <c r="I103" s="42">
        <f t="shared" si="23"/>
        <v>0</v>
      </c>
      <c r="J103" s="42">
        <f t="shared" si="23"/>
        <v>0</v>
      </c>
      <c r="K103" s="42">
        <f t="shared" si="23"/>
        <v>0</v>
      </c>
      <c r="L103" s="42">
        <f t="shared" si="23"/>
        <v>0</v>
      </c>
      <c r="M103" s="42">
        <f t="shared" si="23"/>
        <v>0</v>
      </c>
      <c r="N103" s="42">
        <f t="shared" si="23"/>
        <v>0</v>
      </c>
      <c r="O103" s="42">
        <f t="shared" si="23"/>
        <v>0</v>
      </c>
      <c r="P103" s="42">
        <f t="shared" si="23"/>
        <v>0</v>
      </c>
      <c r="Q103" s="42">
        <f t="shared" si="23"/>
        <v>0</v>
      </c>
      <c r="R103" s="42">
        <f t="shared" si="23"/>
        <v>0</v>
      </c>
      <c r="S103" s="42">
        <f t="shared" si="23"/>
        <v>0</v>
      </c>
    </row>
    <row r="104" spans="1:19" s="11" customFormat="1" x14ac:dyDescent="0.25">
      <c r="A104" s="21"/>
      <c r="B104" s="21" t="str">
        <f t="shared" si="14"/>
        <v>a</v>
      </c>
      <c r="C104" s="40"/>
      <c r="D104" s="41" t="s">
        <v>113</v>
      </c>
      <c r="E104" s="42">
        <v>3000</v>
      </c>
      <c r="F104" s="42">
        <v>39200</v>
      </c>
      <c r="G104" s="25">
        <f>SUM(H104:S104)</f>
        <v>39168</v>
      </c>
      <c r="H104" s="42">
        <v>39168</v>
      </c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</row>
    <row r="105" spans="1:19" s="11" customFormat="1" x14ac:dyDescent="0.25">
      <c r="A105" s="21"/>
      <c r="B105" s="21" t="str">
        <f t="shared" si="14"/>
        <v>b</v>
      </c>
      <c r="C105" s="40"/>
      <c r="D105" s="41" t="s">
        <v>114</v>
      </c>
      <c r="E105" s="39"/>
      <c r="F105" s="39"/>
      <c r="G105" s="25">
        <f>SUM(H105:S105)</f>
        <v>0</v>
      </c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</row>
    <row r="106" spans="1:19" s="11" customFormat="1" x14ac:dyDescent="0.25">
      <c r="A106" s="21"/>
      <c r="B106" s="21" t="str">
        <f t="shared" si="14"/>
        <v>b</v>
      </c>
      <c r="C106" s="37"/>
      <c r="D106" s="38" t="s">
        <v>116</v>
      </c>
      <c r="E106" s="42">
        <f>SUM(E107:E108)</f>
        <v>0</v>
      </c>
      <c r="F106" s="42">
        <f t="shared" ref="F106:S106" si="24">SUM(F107:F108)</f>
        <v>0</v>
      </c>
      <c r="G106" s="42">
        <f>SUM(G107:G108)</f>
        <v>0</v>
      </c>
      <c r="H106" s="42">
        <f t="shared" si="24"/>
        <v>0</v>
      </c>
      <c r="I106" s="42">
        <f t="shared" si="24"/>
        <v>0</v>
      </c>
      <c r="J106" s="42">
        <f t="shared" si="24"/>
        <v>0</v>
      </c>
      <c r="K106" s="42">
        <f t="shared" si="24"/>
        <v>0</v>
      </c>
      <c r="L106" s="42">
        <f t="shared" si="24"/>
        <v>0</v>
      </c>
      <c r="M106" s="42">
        <f t="shared" si="24"/>
        <v>0</v>
      </c>
      <c r="N106" s="42">
        <f t="shared" si="24"/>
        <v>0</v>
      </c>
      <c r="O106" s="42">
        <f t="shared" si="24"/>
        <v>0</v>
      </c>
      <c r="P106" s="42">
        <f t="shared" si="24"/>
        <v>0</v>
      </c>
      <c r="Q106" s="42">
        <f t="shared" si="24"/>
        <v>0</v>
      </c>
      <c r="R106" s="42">
        <f t="shared" si="24"/>
        <v>0</v>
      </c>
      <c r="S106" s="42">
        <f t="shared" si="24"/>
        <v>0</v>
      </c>
    </row>
    <row r="107" spans="1:19" s="11" customFormat="1" x14ac:dyDescent="0.25">
      <c r="A107" s="21"/>
      <c r="B107" s="21" t="str">
        <f t="shared" si="14"/>
        <v>b</v>
      </c>
      <c r="C107" s="40"/>
      <c r="D107" s="41" t="s">
        <v>113</v>
      </c>
      <c r="E107" s="45"/>
      <c r="F107" s="45"/>
      <c r="G107" s="25">
        <f>SUM(H107:S107)</f>
        <v>0</v>
      </c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</row>
    <row r="108" spans="1:19" s="11" customFormat="1" x14ac:dyDescent="0.25">
      <c r="A108" s="21"/>
      <c r="B108" s="21" t="str">
        <f t="shared" si="14"/>
        <v>b</v>
      </c>
      <c r="C108" s="40"/>
      <c r="D108" s="41" t="s">
        <v>114</v>
      </c>
      <c r="E108" s="45"/>
      <c r="F108" s="45"/>
      <c r="G108" s="25">
        <f>SUM(H108:S108)</f>
        <v>0</v>
      </c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</row>
    <row r="109" spans="1:19" s="11" customFormat="1" x14ac:dyDescent="0.25">
      <c r="A109" s="13" t="s">
        <v>24</v>
      </c>
      <c r="B109" s="13" t="str">
        <f t="shared" si="14"/>
        <v>a</v>
      </c>
      <c r="C109" s="34"/>
      <c r="D109" s="35" t="s">
        <v>20</v>
      </c>
      <c r="E109" s="50">
        <f t="shared" ref="E109:F109" si="25">E110+E113+E116</f>
        <v>99000</v>
      </c>
      <c r="F109" s="50">
        <f t="shared" si="25"/>
        <v>210000</v>
      </c>
      <c r="G109" s="50">
        <f>G110+G113+G116</f>
        <v>206505.5</v>
      </c>
      <c r="H109" s="50">
        <f t="shared" ref="H109:S109" si="26">H110+H113+H116</f>
        <v>7969.88</v>
      </c>
      <c r="I109" s="50">
        <f t="shared" si="26"/>
        <v>21228.5</v>
      </c>
      <c r="J109" s="50">
        <f t="shared" si="26"/>
        <v>19101.84</v>
      </c>
      <c r="K109" s="50">
        <f t="shared" si="26"/>
        <v>14789.89</v>
      </c>
      <c r="L109" s="50">
        <f t="shared" si="26"/>
        <v>26551.74</v>
      </c>
      <c r="M109" s="50">
        <f t="shared" si="26"/>
        <v>17976.189999999999</v>
      </c>
      <c r="N109" s="50">
        <f t="shared" si="26"/>
        <v>14339.42</v>
      </c>
      <c r="O109" s="50">
        <f t="shared" si="26"/>
        <v>10171.64</v>
      </c>
      <c r="P109" s="50">
        <f t="shared" si="26"/>
        <v>14669.1</v>
      </c>
      <c r="Q109" s="50">
        <f t="shared" si="26"/>
        <v>20822.919999999998</v>
      </c>
      <c r="R109" s="50">
        <f t="shared" si="26"/>
        <v>20997.83</v>
      </c>
      <c r="S109" s="50">
        <f t="shared" si="26"/>
        <v>17886.55</v>
      </c>
    </row>
    <row r="110" spans="1:19" s="11" customFormat="1" x14ac:dyDescent="0.25">
      <c r="A110" s="21"/>
      <c r="B110" s="21" t="str">
        <f t="shared" si="14"/>
        <v>b</v>
      </c>
      <c r="C110" s="37"/>
      <c r="D110" s="38" t="s">
        <v>117</v>
      </c>
      <c r="E110" s="42">
        <f>SUM(E111:E112)</f>
        <v>0</v>
      </c>
      <c r="F110" s="42">
        <f t="shared" ref="F110:S110" si="27">SUM(F111:F112)</f>
        <v>0</v>
      </c>
      <c r="G110" s="42">
        <f>SUM(G111:G112)</f>
        <v>0</v>
      </c>
      <c r="H110" s="42">
        <f t="shared" si="27"/>
        <v>0</v>
      </c>
      <c r="I110" s="42">
        <f t="shared" si="27"/>
        <v>0</v>
      </c>
      <c r="J110" s="42">
        <f t="shared" si="27"/>
        <v>0</v>
      </c>
      <c r="K110" s="42">
        <f t="shared" si="27"/>
        <v>0</v>
      </c>
      <c r="L110" s="42">
        <f t="shared" si="27"/>
        <v>0</v>
      </c>
      <c r="M110" s="42">
        <f t="shared" si="27"/>
        <v>0</v>
      </c>
      <c r="N110" s="42">
        <f t="shared" si="27"/>
        <v>0</v>
      </c>
      <c r="O110" s="42">
        <f t="shared" si="27"/>
        <v>0</v>
      </c>
      <c r="P110" s="42">
        <f t="shared" si="27"/>
        <v>0</v>
      </c>
      <c r="Q110" s="42">
        <f t="shared" si="27"/>
        <v>0</v>
      </c>
      <c r="R110" s="42">
        <f t="shared" si="27"/>
        <v>0</v>
      </c>
      <c r="S110" s="42">
        <f t="shared" si="27"/>
        <v>0</v>
      </c>
    </row>
    <row r="111" spans="1:19" s="11" customFormat="1" x14ac:dyDescent="0.25">
      <c r="A111" s="21"/>
      <c r="B111" s="21" t="str">
        <f t="shared" si="14"/>
        <v>b</v>
      </c>
      <c r="C111" s="40"/>
      <c r="D111" s="41" t="s">
        <v>118</v>
      </c>
      <c r="E111" s="42"/>
      <c r="F111" s="42"/>
      <c r="G111" s="25">
        <f>SUM(H111:S111)</f>
        <v>0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</row>
    <row r="112" spans="1:19" s="11" customFormat="1" x14ac:dyDescent="0.25">
      <c r="A112" s="21"/>
      <c r="B112" s="21" t="str">
        <f t="shared" si="14"/>
        <v>b</v>
      </c>
      <c r="C112" s="40"/>
      <c r="D112" s="41" t="s">
        <v>119</v>
      </c>
      <c r="E112" s="39"/>
      <c r="F112" s="39"/>
      <c r="G112" s="25">
        <f>SUM(H112:S112)</f>
        <v>0</v>
      </c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</row>
    <row r="113" spans="1:19" s="11" customFormat="1" x14ac:dyDescent="0.25">
      <c r="A113" s="21"/>
      <c r="B113" s="21" t="str">
        <f t="shared" si="14"/>
        <v>b</v>
      </c>
      <c r="C113" s="37"/>
      <c r="D113" s="38" t="s">
        <v>120</v>
      </c>
      <c r="E113" s="42">
        <f>SUM(E114:E115)</f>
        <v>0</v>
      </c>
      <c r="F113" s="42">
        <f t="shared" ref="F113:S113" si="28">SUM(F114:F115)</f>
        <v>0</v>
      </c>
      <c r="G113" s="42">
        <f>SUM(G114:G115)</f>
        <v>0</v>
      </c>
      <c r="H113" s="42">
        <f t="shared" si="28"/>
        <v>0</v>
      </c>
      <c r="I113" s="42">
        <f t="shared" si="28"/>
        <v>0</v>
      </c>
      <c r="J113" s="42">
        <f t="shared" si="28"/>
        <v>0</v>
      </c>
      <c r="K113" s="42">
        <f t="shared" si="28"/>
        <v>0</v>
      </c>
      <c r="L113" s="42">
        <f t="shared" si="28"/>
        <v>0</v>
      </c>
      <c r="M113" s="42">
        <f t="shared" si="28"/>
        <v>0</v>
      </c>
      <c r="N113" s="42">
        <f t="shared" si="28"/>
        <v>0</v>
      </c>
      <c r="O113" s="42">
        <f t="shared" si="28"/>
        <v>0</v>
      </c>
      <c r="P113" s="42">
        <f t="shared" si="28"/>
        <v>0</v>
      </c>
      <c r="Q113" s="42">
        <f t="shared" si="28"/>
        <v>0</v>
      </c>
      <c r="R113" s="42">
        <f t="shared" si="28"/>
        <v>0</v>
      </c>
      <c r="S113" s="42">
        <f t="shared" si="28"/>
        <v>0</v>
      </c>
    </row>
    <row r="114" spans="1:19" s="11" customFormat="1" x14ac:dyDescent="0.25">
      <c r="A114" s="21"/>
      <c r="B114" s="21" t="str">
        <f t="shared" si="14"/>
        <v>b</v>
      </c>
      <c r="C114" s="40"/>
      <c r="D114" s="41" t="s">
        <v>118</v>
      </c>
      <c r="E114" s="45"/>
      <c r="F114" s="45"/>
      <c r="G114" s="25">
        <f>SUM(H114:S114)</f>
        <v>0</v>
      </c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</row>
    <row r="115" spans="1:19" s="11" customFormat="1" x14ac:dyDescent="0.25">
      <c r="A115" s="21"/>
      <c r="B115" s="21" t="str">
        <f t="shared" si="14"/>
        <v>b</v>
      </c>
      <c r="C115" s="40"/>
      <c r="D115" s="41" t="s">
        <v>119</v>
      </c>
      <c r="E115" s="45"/>
      <c r="F115" s="45"/>
      <c r="G115" s="25">
        <f>SUM(H115:S115)</f>
        <v>0</v>
      </c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</row>
    <row r="116" spans="1:19" s="11" customFormat="1" ht="36" x14ac:dyDescent="0.25">
      <c r="A116" s="13"/>
      <c r="B116" s="13" t="str">
        <f t="shared" si="14"/>
        <v>a</v>
      </c>
      <c r="C116" s="52"/>
      <c r="D116" s="53" t="s">
        <v>121</v>
      </c>
      <c r="E116" s="42">
        <f>SUM(E117:E118)</f>
        <v>99000</v>
      </c>
      <c r="F116" s="42">
        <f t="shared" ref="F116:S116" si="29">SUM(F117:F118)</f>
        <v>210000</v>
      </c>
      <c r="G116" s="42">
        <f>SUM(G117:G118)</f>
        <v>206505.5</v>
      </c>
      <c r="H116" s="42">
        <f t="shared" si="29"/>
        <v>7969.88</v>
      </c>
      <c r="I116" s="42">
        <f t="shared" si="29"/>
        <v>21228.5</v>
      </c>
      <c r="J116" s="42">
        <f t="shared" si="29"/>
        <v>19101.84</v>
      </c>
      <c r="K116" s="42">
        <f t="shared" si="29"/>
        <v>14789.89</v>
      </c>
      <c r="L116" s="42">
        <f t="shared" si="29"/>
        <v>26551.74</v>
      </c>
      <c r="M116" s="42">
        <f t="shared" si="29"/>
        <v>17976.189999999999</v>
      </c>
      <c r="N116" s="42">
        <f t="shared" si="29"/>
        <v>14339.42</v>
      </c>
      <c r="O116" s="42">
        <f t="shared" si="29"/>
        <v>10171.64</v>
      </c>
      <c r="P116" s="42">
        <f t="shared" si="29"/>
        <v>14669.1</v>
      </c>
      <c r="Q116" s="42">
        <f t="shared" si="29"/>
        <v>20822.919999999998</v>
      </c>
      <c r="R116" s="42">
        <f t="shared" si="29"/>
        <v>20997.83</v>
      </c>
      <c r="S116" s="42">
        <f t="shared" si="29"/>
        <v>17886.55</v>
      </c>
    </row>
    <row r="117" spans="1:19" s="11" customFormat="1" x14ac:dyDescent="0.25">
      <c r="A117" s="13"/>
      <c r="B117" s="13" t="str">
        <f t="shared" si="14"/>
        <v>a</v>
      </c>
      <c r="C117" s="40"/>
      <c r="D117" s="41" t="s">
        <v>118</v>
      </c>
      <c r="E117" s="45">
        <v>99000</v>
      </c>
      <c r="F117" s="45">
        <v>210000</v>
      </c>
      <c r="G117" s="25">
        <f>SUM(H117:S117)</f>
        <v>206505.5</v>
      </c>
      <c r="H117" s="73">
        <v>7969.88</v>
      </c>
      <c r="I117" s="45">
        <v>21228.5</v>
      </c>
      <c r="J117" s="73">
        <v>19101.84</v>
      </c>
      <c r="K117" s="73">
        <v>14789.89</v>
      </c>
      <c r="L117" s="73">
        <v>26551.74</v>
      </c>
      <c r="M117" s="78">
        <v>17976.189999999999</v>
      </c>
      <c r="N117" s="74">
        <v>14339.42</v>
      </c>
      <c r="O117" s="73">
        <v>10171.64</v>
      </c>
      <c r="P117" s="73">
        <v>14669.1</v>
      </c>
      <c r="Q117" s="73">
        <v>20822.919999999998</v>
      </c>
      <c r="R117" s="73">
        <v>20997.83</v>
      </c>
      <c r="S117" s="73">
        <v>17886.55</v>
      </c>
    </row>
    <row r="118" spans="1:19" s="11" customFormat="1" x14ac:dyDescent="0.25">
      <c r="A118" s="21"/>
      <c r="B118" s="21" t="str">
        <f t="shared" si="14"/>
        <v>b</v>
      </c>
      <c r="C118" s="40"/>
      <c r="D118" s="41" t="s">
        <v>119</v>
      </c>
      <c r="E118" s="45"/>
      <c r="F118" s="45"/>
      <c r="G118" s="25">
        <f>SUM(H118:S118)</f>
        <v>0</v>
      </c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</row>
    <row r="119" spans="1:19" s="11" customFormat="1" x14ac:dyDescent="0.25">
      <c r="A119" s="13" t="s">
        <v>24</v>
      </c>
      <c r="B119" s="13" t="str">
        <f t="shared" si="14"/>
        <v>a</v>
      </c>
      <c r="C119" s="34"/>
      <c r="D119" s="35" t="s">
        <v>21</v>
      </c>
      <c r="E119" s="50">
        <v>47000</v>
      </c>
      <c r="F119" s="50">
        <f>F121+F122</f>
        <v>63132</v>
      </c>
      <c r="G119" s="50">
        <f>G120+G121</f>
        <v>56955.399999999994</v>
      </c>
      <c r="H119" s="50">
        <f t="shared" ref="H119:S119" si="30">H120+H121</f>
        <v>674.06</v>
      </c>
      <c r="I119" s="50">
        <f t="shared" si="30"/>
        <v>3919.1400000000003</v>
      </c>
      <c r="J119" s="50">
        <f t="shared" si="30"/>
        <v>3044.98</v>
      </c>
      <c r="K119" s="50">
        <f t="shared" si="30"/>
        <v>8157.4800000000005</v>
      </c>
      <c r="L119" s="50">
        <f t="shared" si="30"/>
        <v>3986.33</v>
      </c>
      <c r="M119" s="50">
        <f t="shared" si="30"/>
        <v>3288.36</v>
      </c>
      <c r="N119" s="50">
        <f t="shared" si="30"/>
        <v>3856.79</v>
      </c>
      <c r="O119" s="50">
        <f t="shared" si="30"/>
        <v>3157.87</v>
      </c>
      <c r="P119" s="50">
        <f t="shared" si="30"/>
        <v>7055.9</v>
      </c>
      <c r="Q119" s="50">
        <f t="shared" si="30"/>
        <v>4125.17</v>
      </c>
      <c r="R119" s="50">
        <f t="shared" si="30"/>
        <v>6836.66</v>
      </c>
      <c r="S119" s="50">
        <f t="shared" si="30"/>
        <v>8852.66</v>
      </c>
    </row>
    <row r="120" spans="1:19" s="11" customFormat="1" ht="16.5" customHeight="1" x14ac:dyDescent="0.25">
      <c r="A120" s="21"/>
      <c r="B120" s="21" t="str">
        <f t="shared" si="14"/>
        <v>b</v>
      </c>
      <c r="C120" s="37"/>
      <c r="D120" s="38" t="s">
        <v>122</v>
      </c>
      <c r="E120" s="46"/>
      <c r="F120" s="46"/>
      <c r="G120" s="25">
        <f>H120+I120+J120+K120+L120+M120+N120+O120+P120+Q120+R120+S120</f>
        <v>0</v>
      </c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</row>
    <row r="121" spans="1:19" s="11" customFormat="1" x14ac:dyDescent="0.25">
      <c r="A121" s="13"/>
      <c r="B121" s="13" t="str">
        <f t="shared" si="14"/>
        <v>a</v>
      </c>
      <c r="C121" s="37"/>
      <c r="D121" s="38" t="s">
        <v>123</v>
      </c>
      <c r="E121" s="46"/>
      <c r="F121" s="46">
        <v>61000</v>
      </c>
      <c r="G121" s="25">
        <f>H121+I121+J121+K121+L121+M121+N121+O121+P121+Q121+R121+S121</f>
        <v>56955.399999999994</v>
      </c>
      <c r="H121" s="47">
        <f>H122+H141</f>
        <v>674.06</v>
      </c>
      <c r="I121" s="47">
        <f>I122+I141</f>
        <v>3919.1400000000003</v>
      </c>
      <c r="J121" s="47">
        <f>J122+J141</f>
        <v>3044.98</v>
      </c>
      <c r="K121" s="47">
        <f t="shared" ref="K121:L121" si="31">K122+K141</f>
        <v>8157.4800000000005</v>
      </c>
      <c r="L121" s="47">
        <f t="shared" si="31"/>
        <v>3986.33</v>
      </c>
      <c r="M121" s="47">
        <f t="shared" ref="M121:S121" si="32">M122+M141</f>
        <v>3288.36</v>
      </c>
      <c r="N121" s="47">
        <f t="shared" si="32"/>
        <v>3856.79</v>
      </c>
      <c r="O121" s="47">
        <f t="shared" si="32"/>
        <v>3157.87</v>
      </c>
      <c r="P121" s="47">
        <f t="shared" si="32"/>
        <v>7055.9</v>
      </c>
      <c r="Q121" s="47">
        <f t="shared" si="32"/>
        <v>4125.17</v>
      </c>
      <c r="R121" s="47">
        <f t="shared" si="32"/>
        <v>6836.66</v>
      </c>
      <c r="S121" s="47">
        <f t="shared" si="32"/>
        <v>8852.66</v>
      </c>
    </row>
    <row r="122" spans="1:19" s="11" customFormat="1" x14ac:dyDescent="0.25">
      <c r="A122" s="13"/>
      <c r="B122" s="13" t="str">
        <f t="shared" si="14"/>
        <v>a</v>
      </c>
      <c r="C122" s="54"/>
      <c r="D122" s="55" t="s">
        <v>124</v>
      </c>
      <c r="E122" s="47">
        <v>0</v>
      </c>
      <c r="F122" s="47">
        <f t="shared" ref="F122:S122" si="33">SUM(F123:F140)</f>
        <v>2132</v>
      </c>
      <c r="G122" s="47">
        <f>SUM(G123:G140)</f>
        <v>54824.19</v>
      </c>
      <c r="H122" s="47">
        <f t="shared" si="33"/>
        <v>674.06</v>
      </c>
      <c r="I122" s="47">
        <f t="shared" si="33"/>
        <v>3919.1400000000003</v>
      </c>
      <c r="J122" s="47">
        <f t="shared" si="33"/>
        <v>3044.98</v>
      </c>
      <c r="K122" s="47">
        <f t="shared" si="33"/>
        <v>8157.4800000000005</v>
      </c>
      <c r="L122" s="47">
        <f t="shared" si="33"/>
        <v>3986.33</v>
      </c>
      <c r="M122" s="47">
        <f t="shared" si="33"/>
        <v>3288.36</v>
      </c>
      <c r="N122" s="47">
        <f t="shared" si="33"/>
        <v>3856.79</v>
      </c>
      <c r="O122" s="47">
        <f t="shared" si="33"/>
        <v>3157.87</v>
      </c>
      <c r="P122" s="47">
        <f t="shared" si="33"/>
        <v>7055.9</v>
      </c>
      <c r="Q122" s="47">
        <f t="shared" si="33"/>
        <v>4125.17</v>
      </c>
      <c r="R122" s="47">
        <f t="shared" si="33"/>
        <v>4705.45</v>
      </c>
      <c r="S122" s="47">
        <f t="shared" si="33"/>
        <v>8852.66</v>
      </c>
    </row>
    <row r="123" spans="1:19" s="11" customFormat="1" ht="54" x14ac:dyDescent="0.25">
      <c r="A123" s="21"/>
      <c r="B123" s="21" t="str">
        <f t="shared" si="14"/>
        <v>b</v>
      </c>
      <c r="C123" s="43"/>
      <c r="D123" s="44" t="s">
        <v>125</v>
      </c>
      <c r="E123" s="25"/>
      <c r="F123" s="25"/>
      <c r="G123" s="25">
        <f t="shared" ref="G123:G141" si="34">SUM(H123:S123)</f>
        <v>0</v>
      </c>
      <c r="H123" s="76"/>
      <c r="I123" s="25"/>
      <c r="J123" s="76"/>
      <c r="K123" s="76"/>
      <c r="L123" s="76"/>
      <c r="M123" s="76"/>
      <c r="N123" s="77"/>
      <c r="O123" s="76"/>
      <c r="P123" s="76"/>
      <c r="Q123" s="76"/>
      <c r="R123" s="76"/>
      <c r="S123" s="76"/>
    </row>
    <row r="124" spans="1:19" s="11" customFormat="1" x14ac:dyDescent="0.25">
      <c r="A124" s="21"/>
      <c r="B124" s="21" t="str">
        <f t="shared" si="14"/>
        <v>b</v>
      </c>
      <c r="C124" s="43"/>
      <c r="D124" s="44" t="s">
        <v>126</v>
      </c>
      <c r="E124" s="25"/>
      <c r="F124" s="25"/>
      <c r="G124" s="25">
        <f t="shared" si="34"/>
        <v>0</v>
      </c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</row>
    <row r="125" spans="1:19" s="11" customFormat="1" x14ac:dyDescent="0.25">
      <c r="A125" s="21"/>
      <c r="B125" s="21" t="str">
        <f t="shared" si="14"/>
        <v>b</v>
      </c>
      <c r="C125" s="43"/>
      <c r="D125" s="44" t="s">
        <v>127</v>
      </c>
      <c r="E125" s="25"/>
      <c r="F125" s="25"/>
      <c r="G125" s="25">
        <f t="shared" si="34"/>
        <v>0</v>
      </c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</row>
    <row r="126" spans="1:19" s="11" customFormat="1" x14ac:dyDescent="0.25">
      <c r="A126" s="21"/>
      <c r="B126" s="21" t="str">
        <f t="shared" si="14"/>
        <v>a</v>
      </c>
      <c r="C126" s="43"/>
      <c r="D126" s="44" t="s">
        <v>128</v>
      </c>
      <c r="E126" s="25"/>
      <c r="F126" s="25"/>
      <c r="G126" s="25">
        <f t="shared" si="34"/>
        <v>17322.32</v>
      </c>
      <c r="H126" s="25"/>
      <c r="I126" s="25">
        <v>1491.66</v>
      </c>
      <c r="J126" s="25">
        <v>1491.66</v>
      </c>
      <c r="K126" s="25">
        <v>1491.66</v>
      </c>
      <c r="L126" s="25">
        <v>1491.66</v>
      </c>
      <c r="M126" s="25">
        <v>1419.46</v>
      </c>
      <c r="N126" s="25">
        <v>1419.46</v>
      </c>
      <c r="O126" s="25">
        <v>1419.46</v>
      </c>
      <c r="P126" s="25">
        <v>1419.46</v>
      </c>
      <c r="Q126" s="25">
        <v>1419.46</v>
      </c>
      <c r="R126" s="25">
        <v>1419.46</v>
      </c>
      <c r="S126" s="25">
        <v>2838.92</v>
      </c>
    </row>
    <row r="127" spans="1:19" s="11" customFormat="1" x14ac:dyDescent="0.25">
      <c r="A127" s="21"/>
      <c r="B127" s="21" t="str">
        <f t="shared" si="14"/>
        <v>b</v>
      </c>
      <c r="C127" s="43"/>
      <c r="D127" s="44" t="s">
        <v>129</v>
      </c>
      <c r="E127" s="25"/>
      <c r="F127" s="25"/>
      <c r="G127" s="25">
        <f t="shared" si="34"/>
        <v>0</v>
      </c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</row>
    <row r="128" spans="1:19" s="11" customFormat="1" x14ac:dyDescent="0.25">
      <c r="A128" s="21"/>
      <c r="B128" s="21" t="str">
        <f t="shared" si="14"/>
        <v>b</v>
      </c>
      <c r="C128" s="43"/>
      <c r="D128" s="44" t="s">
        <v>130</v>
      </c>
      <c r="E128" s="25"/>
      <c r="F128" s="25"/>
      <c r="G128" s="25">
        <f t="shared" si="34"/>
        <v>0</v>
      </c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</row>
    <row r="129" spans="1:19" s="11" customFormat="1" x14ac:dyDescent="0.25">
      <c r="A129" s="21"/>
      <c r="B129" s="21" t="str">
        <f t="shared" si="14"/>
        <v>b</v>
      </c>
      <c r="C129" s="43"/>
      <c r="D129" s="44" t="s">
        <v>131</v>
      </c>
      <c r="E129" s="25"/>
      <c r="F129" s="25"/>
      <c r="G129" s="25">
        <f t="shared" si="34"/>
        <v>0</v>
      </c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</row>
    <row r="130" spans="1:19" s="11" customFormat="1" x14ac:dyDescent="0.25">
      <c r="A130" s="21"/>
      <c r="B130" s="21" t="str">
        <f t="shared" si="14"/>
        <v>b</v>
      </c>
      <c r="C130" s="43"/>
      <c r="D130" s="44" t="s">
        <v>132</v>
      </c>
      <c r="E130" s="25"/>
      <c r="F130" s="25"/>
      <c r="G130" s="25">
        <f t="shared" si="34"/>
        <v>0</v>
      </c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</row>
    <row r="131" spans="1:19" s="11" customFormat="1" x14ac:dyDescent="0.25">
      <c r="A131" s="21"/>
      <c r="B131" s="21" t="str">
        <f t="shared" si="14"/>
        <v>b</v>
      </c>
      <c r="C131" s="43"/>
      <c r="D131" s="44" t="s">
        <v>133</v>
      </c>
      <c r="E131" s="25"/>
      <c r="F131" s="25"/>
      <c r="G131" s="25">
        <f t="shared" si="34"/>
        <v>0</v>
      </c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</row>
    <row r="132" spans="1:19" s="11" customFormat="1" x14ac:dyDescent="0.25">
      <c r="A132" s="21"/>
      <c r="B132" s="21" t="str">
        <f t="shared" si="14"/>
        <v>b</v>
      </c>
      <c r="C132" s="43"/>
      <c r="D132" s="44" t="s">
        <v>134</v>
      </c>
      <c r="E132" s="25"/>
      <c r="F132" s="25"/>
      <c r="G132" s="25">
        <f t="shared" si="34"/>
        <v>0</v>
      </c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</row>
    <row r="133" spans="1:19" s="11" customFormat="1" ht="18.75" customHeight="1" x14ac:dyDescent="0.25">
      <c r="A133" s="21"/>
      <c r="B133" s="21" t="str">
        <f t="shared" si="14"/>
        <v>b</v>
      </c>
      <c r="C133" s="43"/>
      <c r="D133" s="44" t="s">
        <v>135</v>
      </c>
      <c r="E133" s="25"/>
      <c r="F133" s="25"/>
      <c r="G133" s="25">
        <f t="shared" si="34"/>
        <v>0</v>
      </c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</row>
    <row r="134" spans="1:19" s="11" customFormat="1" ht="36" x14ac:dyDescent="0.25">
      <c r="A134" s="21"/>
      <c r="B134" s="21" t="str">
        <f t="shared" si="14"/>
        <v>b</v>
      </c>
      <c r="C134" s="43"/>
      <c r="D134" s="44" t="s">
        <v>136</v>
      </c>
      <c r="E134" s="25"/>
      <c r="F134" s="25"/>
      <c r="G134" s="25">
        <f t="shared" si="34"/>
        <v>0</v>
      </c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</row>
    <row r="135" spans="1:19" s="11" customFormat="1" ht="36" x14ac:dyDescent="0.25">
      <c r="A135" s="21"/>
      <c r="B135" s="21" t="str">
        <f t="shared" si="14"/>
        <v>b</v>
      </c>
      <c r="C135" s="43"/>
      <c r="D135" s="44" t="s">
        <v>137</v>
      </c>
      <c r="E135" s="25"/>
      <c r="F135" s="25"/>
      <c r="G135" s="25">
        <f t="shared" si="34"/>
        <v>0</v>
      </c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</row>
    <row r="136" spans="1:19" s="11" customFormat="1" ht="36" x14ac:dyDescent="0.25">
      <c r="A136" s="21"/>
      <c r="B136" s="21" t="str">
        <f t="shared" ref="B136:B199" si="35">IF(OR(H136&lt;&gt;0,I136&lt;&gt;0,K136&lt;&gt;0,L136&lt;&gt;0,M136&lt;&gt;0,N136&lt;&gt;0),"a","b")</f>
        <v>b</v>
      </c>
      <c r="C136" s="43"/>
      <c r="D136" s="44" t="s">
        <v>138</v>
      </c>
      <c r="E136" s="25"/>
      <c r="F136" s="25"/>
      <c r="G136" s="25">
        <f t="shared" si="34"/>
        <v>0</v>
      </c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</row>
    <row r="137" spans="1:19" s="11" customFormat="1" ht="39.75" customHeight="1" x14ac:dyDescent="0.25">
      <c r="A137" s="21"/>
      <c r="B137" s="21" t="str">
        <f t="shared" si="35"/>
        <v>b</v>
      </c>
      <c r="C137" s="43"/>
      <c r="D137" s="44" t="s">
        <v>139</v>
      </c>
      <c r="E137" s="25"/>
      <c r="F137" s="25"/>
      <c r="G137" s="25">
        <f t="shared" si="34"/>
        <v>0</v>
      </c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</row>
    <row r="138" spans="1:19" s="11" customFormat="1" x14ac:dyDescent="0.25">
      <c r="A138" s="21"/>
      <c r="B138" s="21" t="str">
        <f t="shared" si="35"/>
        <v>a</v>
      </c>
      <c r="C138" s="43"/>
      <c r="D138" s="44" t="s">
        <v>140</v>
      </c>
      <c r="E138" s="25"/>
      <c r="F138" s="25"/>
      <c r="G138" s="25">
        <f t="shared" si="34"/>
        <v>28299.690000000002</v>
      </c>
      <c r="H138" s="76">
        <v>626.05999999999995</v>
      </c>
      <c r="I138" s="25">
        <v>2427.48</v>
      </c>
      <c r="J138" s="76">
        <v>1553.32</v>
      </c>
      <c r="K138" s="76">
        <v>3065.82</v>
      </c>
      <c r="L138" s="76">
        <v>2244.67</v>
      </c>
      <c r="M138" s="76">
        <v>1768.9</v>
      </c>
      <c r="N138" s="77">
        <v>1987.33</v>
      </c>
      <c r="O138" s="76">
        <v>1738.41</v>
      </c>
      <c r="P138" s="76">
        <v>1915.98</v>
      </c>
      <c r="Q138" s="76">
        <v>2021.99</v>
      </c>
      <c r="R138" s="76">
        <v>3285.99</v>
      </c>
      <c r="S138" s="76">
        <v>5663.74</v>
      </c>
    </row>
    <row r="139" spans="1:19" s="11" customFormat="1" x14ac:dyDescent="0.25">
      <c r="A139" s="21"/>
      <c r="B139" s="21" t="str">
        <f t="shared" si="35"/>
        <v>b</v>
      </c>
      <c r="C139" s="43"/>
      <c r="D139" s="44" t="s">
        <v>141</v>
      </c>
      <c r="E139" s="25"/>
      <c r="F139" s="25"/>
      <c r="G139" s="25">
        <f t="shared" si="34"/>
        <v>0</v>
      </c>
      <c r="H139" s="76"/>
      <c r="I139" s="25"/>
      <c r="J139" s="76"/>
      <c r="K139" s="76"/>
      <c r="L139" s="76"/>
      <c r="M139" s="76"/>
      <c r="N139" s="77"/>
      <c r="O139" s="76"/>
      <c r="P139" s="76"/>
      <c r="Q139" s="76"/>
      <c r="R139" s="76"/>
      <c r="S139" s="76"/>
    </row>
    <row r="140" spans="1:19" s="11" customFormat="1" ht="36" x14ac:dyDescent="0.25">
      <c r="A140" s="13"/>
      <c r="B140" s="13" t="str">
        <f t="shared" si="35"/>
        <v>a</v>
      </c>
      <c r="C140" s="43"/>
      <c r="D140" s="44" t="s">
        <v>142</v>
      </c>
      <c r="E140" s="25"/>
      <c r="F140" s="25">
        <v>2132</v>
      </c>
      <c r="G140" s="25">
        <f t="shared" si="34"/>
        <v>9202.18</v>
      </c>
      <c r="H140" s="76">
        <v>48</v>
      </c>
      <c r="I140" s="25"/>
      <c r="J140" s="76"/>
      <c r="K140" s="76">
        <v>3600</v>
      </c>
      <c r="L140" s="76">
        <v>250</v>
      </c>
      <c r="M140" s="76">
        <v>100</v>
      </c>
      <c r="N140" s="77">
        <v>450</v>
      </c>
      <c r="O140" s="76"/>
      <c r="P140" s="76">
        <v>3720.46</v>
      </c>
      <c r="Q140" s="76">
        <v>683.72</v>
      </c>
      <c r="R140" s="76"/>
      <c r="S140" s="76">
        <v>350</v>
      </c>
    </row>
    <row r="141" spans="1:19" s="11" customFormat="1" x14ac:dyDescent="0.25">
      <c r="A141" s="21"/>
      <c r="B141" s="21" t="str">
        <f t="shared" si="35"/>
        <v>b</v>
      </c>
      <c r="C141" s="40"/>
      <c r="D141" s="41" t="s">
        <v>143</v>
      </c>
      <c r="E141" s="45"/>
      <c r="F141" s="45"/>
      <c r="G141" s="25">
        <f t="shared" si="34"/>
        <v>2131.21</v>
      </c>
      <c r="H141" s="45">
        <v>0</v>
      </c>
      <c r="I141" s="45">
        <v>0</v>
      </c>
      <c r="J141" s="45">
        <v>0</v>
      </c>
      <c r="K141" s="45">
        <v>0</v>
      </c>
      <c r="L141" s="45">
        <v>0</v>
      </c>
      <c r="M141" s="45">
        <v>0</v>
      </c>
      <c r="N141" s="45">
        <v>0</v>
      </c>
      <c r="O141" s="45">
        <v>0</v>
      </c>
      <c r="P141" s="45">
        <v>0</v>
      </c>
      <c r="Q141" s="45">
        <v>0</v>
      </c>
      <c r="R141" s="45">
        <v>2131.21</v>
      </c>
      <c r="S141" s="45"/>
    </row>
    <row r="142" spans="1:19" s="11" customFormat="1" x14ac:dyDescent="0.25">
      <c r="A142" s="13" t="s">
        <v>24</v>
      </c>
      <c r="B142" s="13" t="str">
        <f t="shared" si="35"/>
        <v>a</v>
      </c>
      <c r="C142" s="56"/>
      <c r="D142" s="57" t="s">
        <v>22</v>
      </c>
      <c r="E142" s="75">
        <v>300000</v>
      </c>
      <c r="F142" s="75">
        <v>967688</v>
      </c>
      <c r="G142" s="36">
        <f>G143+G190+G197+G198</f>
        <v>892131.1</v>
      </c>
      <c r="H142" s="36">
        <f t="shared" ref="H142:S142" si="36">H143+H190+H197+H198</f>
        <v>3057</v>
      </c>
      <c r="I142" s="36">
        <f t="shared" si="36"/>
        <v>50</v>
      </c>
      <c r="J142" s="36">
        <f t="shared" si="36"/>
        <v>20110.810000000001</v>
      </c>
      <c r="K142" s="36">
        <f t="shared" si="36"/>
        <v>61.94</v>
      </c>
      <c r="L142" s="36">
        <f t="shared" si="36"/>
        <v>6115</v>
      </c>
      <c r="M142" s="36">
        <f t="shared" si="36"/>
        <v>663.37</v>
      </c>
      <c r="N142" s="36">
        <f t="shared" si="36"/>
        <v>6027</v>
      </c>
      <c r="O142" s="36">
        <f t="shared" si="36"/>
        <v>0</v>
      </c>
      <c r="P142" s="36">
        <f t="shared" si="36"/>
        <v>0</v>
      </c>
      <c r="Q142" s="36">
        <f t="shared" si="36"/>
        <v>77261.47</v>
      </c>
      <c r="R142" s="36">
        <f t="shared" si="36"/>
        <v>34866.239999999998</v>
      </c>
      <c r="S142" s="36">
        <f t="shared" si="36"/>
        <v>743918.27</v>
      </c>
    </row>
    <row r="143" spans="1:19" s="11" customFormat="1" x14ac:dyDescent="0.25">
      <c r="A143" s="13"/>
      <c r="B143" s="13" t="str">
        <f t="shared" si="35"/>
        <v>a</v>
      </c>
      <c r="C143" s="58"/>
      <c r="D143" s="59" t="s">
        <v>144</v>
      </c>
      <c r="E143" s="39">
        <f>E144+E156+E185</f>
        <v>0</v>
      </c>
      <c r="F143" s="39">
        <f t="shared" ref="F143:S143" si="37">F144+F156+F185</f>
        <v>0</v>
      </c>
      <c r="G143" s="39">
        <f>G144+G156+G185</f>
        <v>892081.1</v>
      </c>
      <c r="H143" s="39">
        <f t="shared" si="37"/>
        <v>3057</v>
      </c>
      <c r="I143" s="39">
        <f t="shared" si="37"/>
        <v>0</v>
      </c>
      <c r="J143" s="39">
        <f t="shared" si="37"/>
        <v>20110.810000000001</v>
      </c>
      <c r="K143" s="39">
        <f t="shared" si="37"/>
        <v>61.94</v>
      </c>
      <c r="L143" s="39">
        <f t="shared" si="37"/>
        <v>6115</v>
      </c>
      <c r="M143" s="39">
        <f t="shared" si="37"/>
        <v>663.37</v>
      </c>
      <c r="N143" s="39">
        <f t="shared" si="37"/>
        <v>6027</v>
      </c>
      <c r="O143" s="39">
        <f t="shared" si="37"/>
        <v>0</v>
      </c>
      <c r="P143" s="39">
        <f t="shared" si="37"/>
        <v>0</v>
      </c>
      <c r="Q143" s="39">
        <f t="shared" si="37"/>
        <v>77261.47</v>
      </c>
      <c r="R143" s="39">
        <f t="shared" si="37"/>
        <v>34866.239999999998</v>
      </c>
      <c r="S143" s="39">
        <f t="shared" si="37"/>
        <v>743918.27</v>
      </c>
    </row>
    <row r="144" spans="1:19" s="11" customFormat="1" x14ac:dyDescent="0.25">
      <c r="A144" s="21"/>
      <c r="B144" s="21" t="str">
        <f t="shared" si="35"/>
        <v>a</v>
      </c>
      <c r="C144" s="37"/>
      <c r="D144" s="38" t="s">
        <v>145</v>
      </c>
      <c r="E144" s="42">
        <f>SUM(E145:E155)</f>
        <v>0</v>
      </c>
      <c r="F144" s="42">
        <f t="shared" ref="F144:S144" si="38">SUM(F145:F155)</f>
        <v>0</v>
      </c>
      <c r="G144" s="42">
        <f>SUM(G145:G155)</f>
        <v>281609.69999999995</v>
      </c>
      <c r="H144" s="42">
        <f t="shared" si="38"/>
        <v>3057</v>
      </c>
      <c r="I144" s="42">
        <f t="shared" si="38"/>
        <v>0</v>
      </c>
      <c r="J144" s="42">
        <f t="shared" si="38"/>
        <v>20110.810000000001</v>
      </c>
      <c r="K144" s="42">
        <f t="shared" si="38"/>
        <v>61.94</v>
      </c>
      <c r="L144" s="42">
        <f t="shared" si="38"/>
        <v>2600</v>
      </c>
      <c r="M144" s="42">
        <f t="shared" si="38"/>
        <v>663.37</v>
      </c>
      <c r="N144" s="42">
        <f t="shared" si="38"/>
        <v>350</v>
      </c>
      <c r="O144" s="42">
        <f t="shared" si="38"/>
        <v>0</v>
      </c>
      <c r="P144" s="42">
        <f t="shared" si="38"/>
        <v>0</v>
      </c>
      <c r="Q144" s="42">
        <f t="shared" si="38"/>
        <v>48552.07</v>
      </c>
      <c r="R144" s="42">
        <f t="shared" si="38"/>
        <v>34866.239999999998</v>
      </c>
      <c r="S144" s="42">
        <f t="shared" si="38"/>
        <v>171348.27</v>
      </c>
    </row>
    <row r="145" spans="1:19" s="11" customFormat="1" x14ac:dyDescent="0.25">
      <c r="A145" s="21"/>
      <c r="B145" s="21" t="str">
        <f t="shared" si="35"/>
        <v>b</v>
      </c>
      <c r="C145" s="40"/>
      <c r="D145" s="41" t="s">
        <v>146</v>
      </c>
      <c r="E145" s="45"/>
      <c r="F145" s="45"/>
      <c r="G145" s="25">
        <f t="shared" ref="G145:G155" si="39">SUM(H145:S145)</f>
        <v>0</v>
      </c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</row>
    <row r="146" spans="1:19" s="11" customFormat="1" x14ac:dyDescent="0.25">
      <c r="A146" s="21"/>
      <c r="B146" s="21" t="str">
        <f t="shared" si="35"/>
        <v>a</v>
      </c>
      <c r="C146" s="40"/>
      <c r="D146" s="41" t="s">
        <v>147</v>
      </c>
      <c r="E146" s="45"/>
      <c r="F146" s="45"/>
      <c r="G146" s="25">
        <f t="shared" si="39"/>
        <v>281609.69999999995</v>
      </c>
      <c r="H146" s="73">
        <v>3057</v>
      </c>
      <c r="I146" s="45"/>
      <c r="J146" s="73">
        <v>20110.810000000001</v>
      </c>
      <c r="K146" s="73">
        <v>61.94</v>
      </c>
      <c r="L146" s="73">
        <v>2600</v>
      </c>
      <c r="M146" s="73">
        <v>663.37</v>
      </c>
      <c r="N146" s="74">
        <v>350</v>
      </c>
      <c r="O146" s="73"/>
      <c r="P146" s="73"/>
      <c r="Q146" s="73">
        <v>48552.07</v>
      </c>
      <c r="R146" s="73">
        <v>34866.239999999998</v>
      </c>
      <c r="S146" s="73">
        <v>171348.27</v>
      </c>
    </row>
    <row r="147" spans="1:19" s="11" customFormat="1" x14ac:dyDescent="0.25">
      <c r="A147" s="21"/>
      <c r="B147" s="21" t="str">
        <f t="shared" si="35"/>
        <v>b</v>
      </c>
      <c r="C147" s="40"/>
      <c r="D147" s="41" t="s">
        <v>148</v>
      </c>
      <c r="E147" s="45"/>
      <c r="F147" s="45"/>
      <c r="G147" s="25">
        <f t="shared" si="39"/>
        <v>0</v>
      </c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</row>
    <row r="148" spans="1:19" s="11" customFormat="1" x14ac:dyDescent="0.25">
      <c r="A148" s="21"/>
      <c r="B148" s="21" t="str">
        <f t="shared" si="35"/>
        <v>b</v>
      </c>
      <c r="C148" s="40"/>
      <c r="D148" s="41" t="s">
        <v>149</v>
      </c>
      <c r="E148" s="45"/>
      <c r="F148" s="45"/>
      <c r="G148" s="25">
        <f t="shared" si="39"/>
        <v>0</v>
      </c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</row>
    <row r="149" spans="1:19" s="11" customFormat="1" x14ac:dyDescent="0.25">
      <c r="A149" s="21"/>
      <c r="B149" s="21" t="str">
        <f t="shared" si="35"/>
        <v>b</v>
      </c>
      <c r="C149" s="40"/>
      <c r="D149" s="41" t="s">
        <v>150</v>
      </c>
      <c r="E149" s="45"/>
      <c r="F149" s="45"/>
      <c r="G149" s="25">
        <f t="shared" si="39"/>
        <v>0</v>
      </c>
      <c r="H149" s="45"/>
      <c r="I149" s="45"/>
      <c r="J149" s="45"/>
      <c r="K149" s="45"/>
      <c r="L149" s="45"/>
      <c r="M149" s="45"/>
      <c r="N149" s="45"/>
      <c r="P149" s="45"/>
      <c r="Q149" s="45"/>
      <c r="R149" s="45"/>
      <c r="S149" s="45"/>
    </row>
    <row r="150" spans="1:19" s="11" customFormat="1" x14ac:dyDescent="0.25">
      <c r="A150" s="21"/>
      <c r="B150" s="21" t="str">
        <f t="shared" si="35"/>
        <v>b</v>
      </c>
      <c r="C150" s="40"/>
      <c r="D150" s="41" t="s">
        <v>151</v>
      </c>
      <c r="E150" s="45"/>
      <c r="F150" s="45"/>
      <c r="G150" s="25">
        <f t="shared" si="39"/>
        <v>0</v>
      </c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</row>
    <row r="151" spans="1:19" s="11" customFormat="1" x14ac:dyDescent="0.25">
      <c r="A151" s="21"/>
      <c r="B151" s="21" t="str">
        <f t="shared" si="35"/>
        <v>b</v>
      </c>
      <c r="C151" s="40"/>
      <c r="D151" s="41" t="s">
        <v>152</v>
      </c>
      <c r="E151" s="45"/>
      <c r="F151" s="45"/>
      <c r="G151" s="25">
        <f t="shared" si="39"/>
        <v>0</v>
      </c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</row>
    <row r="152" spans="1:19" s="11" customFormat="1" ht="21.75" customHeight="1" x14ac:dyDescent="0.25">
      <c r="A152" s="21"/>
      <c r="B152" s="21" t="str">
        <f t="shared" si="35"/>
        <v>b</v>
      </c>
      <c r="C152" s="40"/>
      <c r="D152" s="41" t="s">
        <v>153</v>
      </c>
      <c r="E152" s="45"/>
      <c r="F152" s="45"/>
      <c r="G152" s="25">
        <f t="shared" si="39"/>
        <v>0</v>
      </c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</row>
    <row r="153" spans="1:19" s="11" customFormat="1" x14ac:dyDescent="0.25">
      <c r="A153" s="21"/>
      <c r="B153" s="21" t="str">
        <f t="shared" si="35"/>
        <v>b</v>
      </c>
      <c r="C153" s="40"/>
      <c r="D153" s="41" t="s">
        <v>154</v>
      </c>
      <c r="E153" s="45"/>
      <c r="F153" s="45"/>
      <c r="G153" s="25">
        <f t="shared" si="39"/>
        <v>0</v>
      </c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</row>
    <row r="154" spans="1:19" s="11" customFormat="1" x14ac:dyDescent="0.25">
      <c r="A154" s="21"/>
      <c r="B154" s="21" t="str">
        <f t="shared" si="35"/>
        <v>b</v>
      </c>
      <c r="C154" s="40"/>
      <c r="D154" s="41" t="s">
        <v>155</v>
      </c>
      <c r="E154" s="45"/>
      <c r="F154" s="45"/>
      <c r="G154" s="25">
        <f t="shared" si="39"/>
        <v>0</v>
      </c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</row>
    <row r="155" spans="1:19" s="11" customFormat="1" x14ac:dyDescent="0.25">
      <c r="A155" s="21"/>
      <c r="B155" s="21" t="str">
        <f t="shared" si="35"/>
        <v>b</v>
      </c>
      <c r="C155" s="40"/>
      <c r="D155" s="41" t="s">
        <v>156</v>
      </c>
      <c r="E155" s="45"/>
      <c r="F155" s="45"/>
      <c r="G155" s="25">
        <f t="shared" si="39"/>
        <v>0</v>
      </c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</row>
    <row r="156" spans="1:19" s="11" customFormat="1" x14ac:dyDescent="0.25">
      <c r="A156" s="13"/>
      <c r="B156" s="13" t="str">
        <f t="shared" si="35"/>
        <v>a</v>
      </c>
      <c r="C156" s="37"/>
      <c r="D156" s="38" t="s">
        <v>157</v>
      </c>
      <c r="E156" s="42">
        <f>E157+E164</f>
        <v>0</v>
      </c>
      <c r="F156" s="42">
        <f t="shared" ref="F156:S156" si="40">F157+F164</f>
        <v>0</v>
      </c>
      <c r="G156" s="42">
        <f>G157+G164</f>
        <v>610471.4</v>
      </c>
      <c r="H156" s="42">
        <f t="shared" si="40"/>
        <v>0</v>
      </c>
      <c r="I156" s="42">
        <f t="shared" si="40"/>
        <v>0</v>
      </c>
      <c r="J156" s="42">
        <f t="shared" si="40"/>
        <v>0</v>
      </c>
      <c r="K156" s="42">
        <f t="shared" si="40"/>
        <v>0</v>
      </c>
      <c r="L156" s="42">
        <f t="shared" si="40"/>
        <v>3515</v>
      </c>
      <c r="M156" s="42">
        <f t="shared" si="40"/>
        <v>0</v>
      </c>
      <c r="N156" s="42">
        <f t="shared" si="40"/>
        <v>5677</v>
      </c>
      <c r="O156" s="42">
        <f t="shared" si="40"/>
        <v>0</v>
      </c>
      <c r="P156" s="42">
        <f t="shared" si="40"/>
        <v>0</v>
      </c>
      <c r="Q156" s="42">
        <f t="shared" si="40"/>
        <v>28709.4</v>
      </c>
      <c r="R156" s="42">
        <f t="shared" si="40"/>
        <v>0</v>
      </c>
      <c r="S156" s="42">
        <f t="shared" si="40"/>
        <v>572570</v>
      </c>
    </row>
    <row r="157" spans="1:19" s="11" customFormat="1" x14ac:dyDescent="0.25">
      <c r="A157" s="21"/>
      <c r="B157" s="21" t="str">
        <f t="shared" si="35"/>
        <v>b</v>
      </c>
      <c r="C157" s="40"/>
      <c r="D157" s="41" t="s">
        <v>158</v>
      </c>
      <c r="E157" s="47">
        <f>SUM(E158:E163)</f>
        <v>0</v>
      </c>
      <c r="F157" s="47">
        <f t="shared" ref="F157:S157" si="41">SUM(F158:F163)</f>
        <v>0</v>
      </c>
      <c r="G157" s="47">
        <f>SUM(G158:G163)</f>
        <v>0</v>
      </c>
      <c r="H157" s="47">
        <f t="shared" si="41"/>
        <v>0</v>
      </c>
      <c r="I157" s="47">
        <f t="shared" si="41"/>
        <v>0</v>
      </c>
      <c r="J157" s="47">
        <f t="shared" si="41"/>
        <v>0</v>
      </c>
      <c r="K157" s="47">
        <f t="shared" si="41"/>
        <v>0</v>
      </c>
      <c r="L157" s="47">
        <f t="shared" si="41"/>
        <v>0</v>
      </c>
      <c r="M157" s="47">
        <f t="shared" si="41"/>
        <v>0</v>
      </c>
      <c r="N157" s="47">
        <f t="shared" si="41"/>
        <v>0</v>
      </c>
      <c r="O157" s="47">
        <f t="shared" si="41"/>
        <v>0</v>
      </c>
      <c r="P157" s="47">
        <f t="shared" si="41"/>
        <v>0</v>
      </c>
      <c r="Q157" s="47">
        <f t="shared" si="41"/>
        <v>0</v>
      </c>
      <c r="R157" s="47">
        <f t="shared" si="41"/>
        <v>0</v>
      </c>
      <c r="S157" s="47">
        <f t="shared" si="41"/>
        <v>0</v>
      </c>
    </row>
    <row r="158" spans="1:19" s="11" customFormat="1" x14ac:dyDescent="0.25">
      <c r="A158" s="21"/>
      <c r="B158" s="21" t="str">
        <f t="shared" si="35"/>
        <v>b</v>
      </c>
      <c r="C158" s="43"/>
      <c r="D158" s="44" t="s">
        <v>159</v>
      </c>
      <c r="E158" s="25"/>
      <c r="F158" s="25"/>
      <c r="G158" s="25">
        <f t="shared" ref="G158:G163" si="42">SUM(H158:S158)</f>
        <v>0</v>
      </c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</row>
    <row r="159" spans="1:19" s="11" customFormat="1" x14ac:dyDescent="0.25">
      <c r="A159" s="21"/>
      <c r="B159" s="21" t="str">
        <f t="shared" si="35"/>
        <v>b</v>
      </c>
      <c r="C159" s="43"/>
      <c r="D159" s="44" t="s">
        <v>160</v>
      </c>
      <c r="E159" s="25"/>
      <c r="F159" s="25"/>
      <c r="G159" s="25">
        <f t="shared" si="42"/>
        <v>0</v>
      </c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</row>
    <row r="160" spans="1:19" s="11" customFormat="1" x14ac:dyDescent="0.25">
      <c r="A160" s="21"/>
      <c r="B160" s="21" t="str">
        <f t="shared" si="35"/>
        <v>b</v>
      </c>
      <c r="C160" s="43"/>
      <c r="D160" s="44" t="s">
        <v>161</v>
      </c>
      <c r="E160" s="25"/>
      <c r="F160" s="25"/>
      <c r="G160" s="25">
        <f t="shared" si="42"/>
        <v>0</v>
      </c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</row>
    <row r="161" spans="1:19" s="11" customFormat="1" ht="36" x14ac:dyDescent="0.25">
      <c r="A161" s="21"/>
      <c r="B161" s="21" t="str">
        <f t="shared" si="35"/>
        <v>b</v>
      </c>
      <c r="C161" s="43"/>
      <c r="D161" s="44" t="s">
        <v>162</v>
      </c>
      <c r="E161" s="25"/>
      <c r="F161" s="25"/>
      <c r="G161" s="25">
        <f t="shared" si="42"/>
        <v>0</v>
      </c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</row>
    <row r="162" spans="1:19" s="11" customFormat="1" ht="36" x14ac:dyDescent="0.25">
      <c r="A162" s="21"/>
      <c r="B162" s="21" t="str">
        <f t="shared" si="35"/>
        <v>b</v>
      </c>
      <c r="C162" s="43"/>
      <c r="D162" s="44" t="s">
        <v>163</v>
      </c>
      <c r="E162" s="25"/>
      <c r="F162" s="25"/>
      <c r="G162" s="25">
        <f t="shared" si="42"/>
        <v>0</v>
      </c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</row>
    <row r="163" spans="1:19" s="11" customFormat="1" x14ac:dyDescent="0.25">
      <c r="A163" s="21"/>
      <c r="B163" s="21" t="str">
        <f t="shared" si="35"/>
        <v>b</v>
      </c>
      <c r="C163" s="60"/>
      <c r="D163" s="61" t="s">
        <v>164</v>
      </c>
      <c r="E163" s="25"/>
      <c r="F163" s="25"/>
      <c r="G163" s="25">
        <f t="shared" si="42"/>
        <v>0</v>
      </c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</row>
    <row r="164" spans="1:19" s="11" customFormat="1" x14ac:dyDescent="0.25">
      <c r="A164" s="13"/>
      <c r="B164" s="13" t="str">
        <f t="shared" si="35"/>
        <v>a</v>
      </c>
      <c r="C164" s="40"/>
      <c r="D164" s="41" t="s">
        <v>165</v>
      </c>
      <c r="E164" s="62">
        <f>SUM(E165:E184)</f>
        <v>0</v>
      </c>
      <c r="F164" s="62">
        <f t="shared" ref="F164:S164" si="43">SUM(F165:F184)</f>
        <v>0</v>
      </c>
      <c r="G164" s="62">
        <f>SUM(G165:G184)</f>
        <v>610471.4</v>
      </c>
      <c r="H164" s="62">
        <f t="shared" si="43"/>
        <v>0</v>
      </c>
      <c r="I164" s="62">
        <f t="shared" si="43"/>
        <v>0</v>
      </c>
      <c r="J164" s="62">
        <f t="shared" si="43"/>
        <v>0</v>
      </c>
      <c r="K164" s="62">
        <f t="shared" si="43"/>
        <v>0</v>
      </c>
      <c r="L164" s="62">
        <f t="shared" si="43"/>
        <v>3515</v>
      </c>
      <c r="M164" s="62">
        <f t="shared" si="43"/>
        <v>0</v>
      </c>
      <c r="N164" s="62">
        <f t="shared" si="43"/>
        <v>5677</v>
      </c>
      <c r="O164" s="62">
        <f t="shared" si="43"/>
        <v>0</v>
      </c>
      <c r="P164" s="62">
        <f t="shared" si="43"/>
        <v>0</v>
      </c>
      <c r="Q164" s="62">
        <f t="shared" si="43"/>
        <v>28709.4</v>
      </c>
      <c r="R164" s="62">
        <f t="shared" si="43"/>
        <v>0</v>
      </c>
      <c r="S164" s="62">
        <f t="shared" si="43"/>
        <v>572570</v>
      </c>
    </row>
    <row r="165" spans="1:19" s="11" customFormat="1" x14ac:dyDescent="0.25">
      <c r="A165" s="21"/>
      <c r="B165" s="21" t="str">
        <f t="shared" si="35"/>
        <v>b</v>
      </c>
      <c r="C165" s="63"/>
      <c r="D165" s="64" t="s">
        <v>47</v>
      </c>
      <c r="E165" s="65"/>
      <c r="F165" s="65"/>
      <c r="G165" s="25">
        <f t="shared" ref="G165:G184" si="44">SUM(H165:S165)</f>
        <v>0</v>
      </c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</row>
    <row r="166" spans="1:19" s="11" customFormat="1" x14ac:dyDescent="0.25">
      <c r="A166" s="13"/>
      <c r="B166" s="13" t="str">
        <f t="shared" si="35"/>
        <v>b</v>
      </c>
      <c r="C166" s="63"/>
      <c r="D166" s="64" t="s">
        <v>48</v>
      </c>
      <c r="E166" s="65"/>
      <c r="F166" s="65"/>
      <c r="G166" s="25">
        <f t="shared" si="44"/>
        <v>0</v>
      </c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</row>
    <row r="167" spans="1:19" s="11" customFormat="1" x14ac:dyDescent="0.25">
      <c r="A167" s="13"/>
      <c r="B167" s="13" t="str">
        <f t="shared" si="35"/>
        <v>b</v>
      </c>
      <c r="C167" s="63"/>
      <c r="D167" s="64" t="s">
        <v>166</v>
      </c>
      <c r="E167" s="65"/>
      <c r="F167" s="65"/>
      <c r="G167" s="25">
        <f t="shared" si="44"/>
        <v>599429.4</v>
      </c>
      <c r="H167" s="65"/>
      <c r="I167" s="65"/>
      <c r="J167" s="65"/>
      <c r="K167" s="65"/>
      <c r="L167" s="65"/>
      <c r="M167" s="65"/>
      <c r="N167" s="65"/>
      <c r="O167" s="65"/>
      <c r="P167" s="65"/>
      <c r="Q167" s="65">
        <v>28709.4</v>
      </c>
      <c r="R167" s="65"/>
      <c r="S167" s="65">
        <v>570720</v>
      </c>
    </row>
    <row r="168" spans="1:19" s="11" customFormat="1" x14ac:dyDescent="0.25">
      <c r="A168" s="13"/>
      <c r="B168" s="13" t="str">
        <f t="shared" si="35"/>
        <v>b</v>
      </c>
      <c r="C168" s="63"/>
      <c r="D168" s="64" t="s">
        <v>53</v>
      </c>
      <c r="E168" s="65"/>
      <c r="F168" s="65"/>
      <c r="G168" s="25">
        <f t="shared" si="44"/>
        <v>0</v>
      </c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</row>
    <row r="169" spans="1:19" s="11" customFormat="1" x14ac:dyDescent="0.25">
      <c r="A169" s="21"/>
      <c r="B169" s="21" t="str">
        <f t="shared" si="35"/>
        <v>b</v>
      </c>
      <c r="C169" s="63"/>
      <c r="D169" s="64" t="s">
        <v>167</v>
      </c>
      <c r="E169" s="65"/>
      <c r="F169" s="65"/>
      <c r="G169" s="25">
        <f t="shared" si="44"/>
        <v>0</v>
      </c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</row>
    <row r="170" spans="1:19" s="11" customFormat="1" x14ac:dyDescent="0.25">
      <c r="A170" s="21"/>
      <c r="B170" s="21" t="str">
        <f t="shared" si="35"/>
        <v>b</v>
      </c>
      <c r="C170" s="63"/>
      <c r="D170" s="64" t="s">
        <v>168</v>
      </c>
      <c r="E170" s="65"/>
      <c r="F170" s="65"/>
      <c r="G170" s="25">
        <f t="shared" si="44"/>
        <v>0</v>
      </c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</row>
    <row r="171" spans="1:19" s="11" customFormat="1" x14ac:dyDescent="0.25">
      <c r="A171" s="21"/>
      <c r="B171" s="21" t="str">
        <f t="shared" si="35"/>
        <v>b</v>
      </c>
      <c r="C171" s="63"/>
      <c r="D171" s="64" t="s">
        <v>169</v>
      </c>
      <c r="E171" s="65"/>
      <c r="F171" s="65"/>
      <c r="G171" s="25">
        <f t="shared" si="44"/>
        <v>0</v>
      </c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</row>
    <row r="172" spans="1:19" s="11" customFormat="1" x14ac:dyDescent="0.25">
      <c r="A172" s="21"/>
      <c r="B172" s="21" t="str">
        <f t="shared" si="35"/>
        <v>b</v>
      </c>
      <c r="C172" s="63"/>
      <c r="D172" s="64" t="s">
        <v>170</v>
      </c>
      <c r="E172" s="65"/>
      <c r="F172" s="65"/>
      <c r="G172" s="25">
        <f t="shared" si="44"/>
        <v>0</v>
      </c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</row>
    <row r="173" spans="1:19" s="11" customFormat="1" x14ac:dyDescent="0.25">
      <c r="A173" s="21"/>
      <c r="B173" s="21" t="str">
        <f t="shared" si="35"/>
        <v>a</v>
      </c>
      <c r="C173" s="63"/>
      <c r="D173" s="64" t="s">
        <v>171</v>
      </c>
      <c r="E173" s="65"/>
      <c r="F173" s="65"/>
      <c r="G173" s="25">
        <f t="shared" si="44"/>
        <v>9192</v>
      </c>
      <c r="H173" s="65"/>
      <c r="I173" s="65"/>
      <c r="J173" s="65"/>
      <c r="K173" s="65"/>
      <c r="L173" s="65">
        <v>3515</v>
      </c>
      <c r="M173" s="65"/>
      <c r="N173" s="65">
        <v>5677</v>
      </c>
      <c r="O173" s="65"/>
      <c r="P173" s="65"/>
      <c r="Q173" s="65"/>
      <c r="R173" s="65"/>
      <c r="S173" s="65"/>
    </row>
    <row r="174" spans="1:19" s="11" customFormat="1" x14ac:dyDescent="0.25">
      <c r="A174" s="21"/>
      <c r="B174" s="21" t="str">
        <f t="shared" si="35"/>
        <v>b</v>
      </c>
      <c r="C174" s="63"/>
      <c r="D174" s="64" t="s">
        <v>54</v>
      </c>
      <c r="E174" s="65"/>
      <c r="F174" s="65"/>
      <c r="G174" s="25">
        <f t="shared" si="44"/>
        <v>0</v>
      </c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</row>
    <row r="175" spans="1:19" s="11" customFormat="1" x14ac:dyDescent="0.25">
      <c r="A175" s="21"/>
      <c r="B175" s="21" t="str">
        <f t="shared" si="35"/>
        <v>b</v>
      </c>
      <c r="C175" s="63"/>
      <c r="D175" s="64" t="s">
        <v>172</v>
      </c>
      <c r="E175" s="65"/>
      <c r="F175" s="65"/>
      <c r="G175" s="25">
        <f t="shared" si="44"/>
        <v>0</v>
      </c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</row>
    <row r="176" spans="1:19" s="11" customFormat="1" x14ac:dyDescent="0.25">
      <c r="A176" s="21"/>
      <c r="B176" s="21" t="str">
        <f t="shared" si="35"/>
        <v>b</v>
      </c>
      <c r="C176" s="63"/>
      <c r="D176" s="64" t="s">
        <v>173</v>
      </c>
      <c r="E176" s="65"/>
      <c r="F176" s="65"/>
      <c r="G176" s="25">
        <f t="shared" si="44"/>
        <v>0</v>
      </c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</row>
    <row r="177" spans="1:19" s="11" customFormat="1" x14ac:dyDescent="0.25">
      <c r="A177" s="21"/>
      <c r="B177" s="21" t="str">
        <f t="shared" si="35"/>
        <v>b</v>
      </c>
      <c r="C177" s="63"/>
      <c r="D177" s="64" t="s">
        <v>174</v>
      </c>
      <c r="E177" s="65"/>
      <c r="F177" s="65"/>
      <c r="G177" s="25">
        <f t="shared" si="44"/>
        <v>0</v>
      </c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</row>
    <row r="178" spans="1:19" s="11" customFormat="1" x14ac:dyDescent="0.25">
      <c r="A178" s="13"/>
      <c r="B178" s="13" t="str">
        <f t="shared" si="35"/>
        <v>b</v>
      </c>
      <c r="C178" s="63"/>
      <c r="D178" s="64" t="s">
        <v>175</v>
      </c>
      <c r="E178" s="65"/>
      <c r="F178" s="65"/>
      <c r="G178" s="25">
        <f t="shared" si="44"/>
        <v>0</v>
      </c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</row>
    <row r="179" spans="1:19" s="11" customFormat="1" x14ac:dyDescent="0.25">
      <c r="A179" s="21"/>
      <c r="B179" s="21" t="str">
        <f t="shared" si="35"/>
        <v>b</v>
      </c>
      <c r="C179" s="63"/>
      <c r="D179" s="64" t="s">
        <v>60</v>
      </c>
      <c r="E179" s="65"/>
      <c r="F179" s="65"/>
      <c r="G179" s="25">
        <f t="shared" si="44"/>
        <v>0</v>
      </c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</row>
    <row r="180" spans="1:19" s="11" customFormat="1" x14ac:dyDescent="0.25">
      <c r="A180" s="21"/>
      <c r="B180" s="21" t="str">
        <f t="shared" si="35"/>
        <v>b</v>
      </c>
      <c r="C180" s="63"/>
      <c r="D180" s="64" t="s">
        <v>176</v>
      </c>
      <c r="E180" s="65"/>
      <c r="F180" s="65"/>
      <c r="G180" s="25">
        <f t="shared" si="44"/>
        <v>0</v>
      </c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</row>
    <row r="181" spans="1:19" s="11" customFormat="1" x14ac:dyDescent="0.25">
      <c r="A181" s="21"/>
      <c r="B181" s="21" t="str">
        <f t="shared" si="35"/>
        <v>b</v>
      </c>
      <c r="C181" s="63"/>
      <c r="D181" s="64" t="s">
        <v>177</v>
      </c>
      <c r="E181" s="65"/>
      <c r="F181" s="65"/>
      <c r="G181" s="25">
        <f t="shared" si="44"/>
        <v>0</v>
      </c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</row>
    <row r="182" spans="1:19" s="11" customFormat="1" ht="54" x14ac:dyDescent="0.25">
      <c r="A182" s="21"/>
      <c r="B182" s="21" t="str">
        <f t="shared" si="35"/>
        <v>b</v>
      </c>
      <c r="C182" s="63"/>
      <c r="D182" s="64" t="s">
        <v>178</v>
      </c>
      <c r="E182" s="65"/>
      <c r="F182" s="65"/>
      <c r="G182" s="25">
        <f t="shared" si="44"/>
        <v>0</v>
      </c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</row>
    <row r="183" spans="1:19" s="11" customFormat="1" x14ac:dyDescent="0.25">
      <c r="A183" s="21"/>
      <c r="B183" s="21" t="str">
        <f t="shared" si="35"/>
        <v>b</v>
      </c>
      <c r="C183" s="63"/>
      <c r="D183" s="64" t="s">
        <v>179</v>
      </c>
      <c r="E183" s="65"/>
      <c r="F183" s="65"/>
      <c r="G183" s="25">
        <f t="shared" si="44"/>
        <v>0</v>
      </c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</row>
    <row r="184" spans="1:19" s="11" customFormat="1" ht="36" x14ac:dyDescent="0.25">
      <c r="A184" s="21"/>
      <c r="B184" s="21" t="str">
        <f t="shared" si="35"/>
        <v>b</v>
      </c>
      <c r="C184" s="63"/>
      <c r="D184" s="64" t="s">
        <v>180</v>
      </c>
      <c r="E184" s="65"/>
      <c r="F184" s="65"/>
      <c r="G184" s="25">
        <f t="shared" si="44"/>
        <v>1850</v>
      </c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>
        <v>1850</v>
      </c>
    </row>
    <row r="185" spans="1:19" s="11" customFormat="1" x14ac:dyDescent="0.25">
      <c r="A185" s="21"/>
      <c r="B185" s="21" t="str">
        <f t="shared" si="35"/>
        <v>b</v>
      </c>
      <c r="C185" s="37"/>
      <c r="D185" s="38" t="s">
        <v>181</v>
      </c>
      <c r="E185" s="62">
        <f>E186+E187</f>
        <v>0</v>
      </c>
      <c r="F185" s="62">
        <f t="shared" ref="F185:S185" si="45">F186+F187</f>
        <v>0</v>
      </c>
      <c r="G185" s="62">
        <f>G186+G187</f>
        <v>0</v>
      </c>
      <c r="H185" s="62">
        <f t="shared" si="45"/>
        <v>0</v>
      </c>
      <c r="I185" s="62">
        <f t="shared" si="45"/>
        <v>0</v>
      </c>
      <c r="J185" s="62">
        <f t="shared" si="45"/>
        <v>0</v>
      </c>
      <c r="K185" s="62">
        <f t="shared" si="45"/>
        <v>0</v>
      </c>
      <c r="L185" s="62">
        <f t="shared" si="45"/>
        <v>0</v>
      </c>
      <c r="M185" s="62">
        <f t="shared" si="45"/>
        <v>0</v>
      </c>
      <c r="N185" s="62">
        <f t="shared" si="45"/>
        <v>0</v>
      </c>
      <c r="O185" s="62">
        <f t="shared" si="45"/>
        <v>0</v>
      </c>
      <c r="P185" s="62">
        <f t="shared" si="45"/>
        <v>0</v>
      </c>
      <c r="Q185" s="62">
        <f t="shared" si="45"/>
        <v>0</v>
      </c>
      <c r="R185" s="62">
        <f t="shared" si="45"/>
        <v>0</v>
      </c>
      <c r="S185" s="62">
        <f t="shared" si="45"/>
        <v>0</v>
      </c>
    </row>
    <row r="186" spans="1:19" s="11" customFormat="1" x14ac:dyDescent="0.25">
      <c r="A186" s="21"/>
      <c r="B186" s="21" t="str">
        <f t="shared" si="35"/>
        <v>b</v>
      </c>
      <c r="C186" s="40"/>
      <c r="D186" s="41" t="s">
        <v>182</v>
      </c>
      <c r="E186" s="62"/>
      <c r="F186" s="62"/>
      <c r="G186" s="25">
        <f>SUM(H186:S186)</f>
        <v>0</v>
      </c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</row>
    <row r="187" spans="1:19" s="11" customFormat="1" x14ac:dyDescent="0.25">
      <c r="A187" s="21"/>
      <c r="B187" s="21" t="str">
        <f t="shared" si="35"/>
        <v>b</v>
      </c>
      <c r="C187" s="40"/>
      <c r="D187" s="41" t="s">
        <v>183</v>
      </c>
      <c r="E187" s="62">
        <f>SUM(E188:E189)</f>
        <v>0</v>
      </c>
      <c r="F187" s="62">
        <f t="shared" ref="F187:S187" si="46">SUM(F188:F189)</f>
        <v>0</v>
      </c>
      <c r="G187" s="62">
        <f>SUM(G188:G189)</f>
        <v>0</v>
      </c>
      <c r="H187" s="62">
        <f t="shared" si="46"/>
        <v>0</v>
      </c>
      <c r="I187" s="62">
        <f t="shared" si="46"/>
        <v>0</v>
      </c>
      <c r="J187" s="62">
        <f t="shared" si="46"/>
        <v>0</v>
      </c>
      <c r="K187" s="62">
        <f t="shared" ref="K187:L187" si="47">SUM(K188:K189)</f>
        <v>0</v>
      </c>
      <c r="L187" s="62">
        <f t="shared" si="47"/>
        <v>0</v>
      </c>
      <c r="M187" s="62">
        <f t="shared" si="46"/>
        <v>0</v>
      </c>
      <c r="N187" s="62">
        <f t="shared" si="46"/>
        <v>0</v>
      </c>
      <c r="O187" s="62">
        <f t="shared" si="46"/>
        <v>0</v>
      </c>
      <c r="P187" s="62">
        <f t="shared" si="46"/>
        <v>0</v>
      </c>
      <c r="Q187" s="62">
        <f t="shared" si="46"/>
        <v>0</v>
      </c>
      <c r="R187" s="62">
        <f t="shared" si="46"/>
        <v>0</v>
      </c>
      <c r="S187" s="62">
        <f t="shared" si="46"/>
        <v>0</v>
      </c>
    </row>
    <row r="188" spans="1:19" s="11" customFormat="1" x14ac:dyDescent="0.25">
      <c r="A188" s="21"/>
      <c r="B188" s="21" t="str">
        <f t="shared" si="35"/>
        <v>b</v>
      </c>
      <c r="C188" s="43"/>
      <c r="D188" s="44" t="s">
        <v>184</v>
      </c>
      <c r="E188" s="62"/>
      <c r="F188" s="62"/>
      <c r="G188" s="25">
        <f>SUM(H188:S188)</f>
        <v>0</v>
      </c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</row>
    <row r="189" spans="1:19" s="11" customFormat="1" x14ac:dyDescent="0.25">
      <c r="A189" s="21"/>
      <c r="B189" s="21" t="str">
        <f t="shared" si="35"/>
        <v>b</v>
      </c>
      <c r="C189" s="43"/>
      <c r="D189" s="44" t="s">
        <v>185</v>
      </c>
      <c r="E189" s="62"/>
      <c r="F189" s="62"/>
      <c r="G189" s="25">
        <f>SUM(H189:S189)</f>
        <v>0</v>
      </c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</row>
    <row r="190" spans="1:19" s="11" customFormat="1" x14ac:dyDescent="0.25">
      <c r="A190" s="21"/>
      <c r="B190" s="21" t="str">
        <f t="shared" si="35"/>
        <v>b</v>
      </c>
      <c r="C190" s="34"/>
      <c r="D190" s="35" t="s">
        <v>186</v>
      </c>
      <c r="E190" s="62">
        <f>E191+E192</f>
        <v>0</v>
      </c>
      <c r="F190" s="62">
        <f t="shared" ref="F190:S190" si="48">F191+F192</f>
        <v>0</v>
      </c>
      <c r="G190" s="62">
        <f>G191+G192</f>
        <v>0</v>
      </c>
      <c r="H190" s="62">
        <f t="shared" si="48"/>
        <v>0</v>
      </c>
      <c r="I190" s="62">
        <f t="shared" si="48"/>
        <v>0</v>
      </c>
      <c r="J190" s="62">
        <f t="shared" si="48"/>
        <v>0</v>
      </c>
      <c r="K190" s="62">
        <f t="shared" si="48"/>
        <v>0</v>
      </c>
      <c r="L190" s="62">
        <f t="shared" si="48"/>
        <v>0</v>
      </c>
      <c r="M190" s="62">
        <f t="shared" si="48"/>
        <v>0</v>
      </c>
      <c r="N190" s="62">
        <f t="shared" si="48"/>
        <v>0</v>
      </c>
      <c r="O190" s="62">
        <f t="shared" si="48"/>
        <v>0</v>
      </c>
      <c r="P190" s="62">
        <f t="shared" si="48"/>
        <v>0</v>
      </c>
      <c r="Q190" s="62">
        <f t="shared" si="48"/>
        <v>0</v>
      </c>
      <c r="R190" s="62">
        <f t="shared" si="48"/>
        <v>0</v>
      </c>
      <c r="S190" s="62">
        <f t="shared" si="48"/>
        <v>0</v>
      </c>
    </row>
    <row r="191" spans="1:19" s="11" customFormat="1" x14ac:dyDescent="0.25">
      <c r="A191" s="21"/>
      <c r="B191" s="21" t="str">
        <f t="shared" si="35"/>
        <v>b</v>
      </c>
      <c r="C191" s="37"/>
      <c r="D191" s="38" t="s">
        <v>187</v>
      </c>
      <c r="E191" s="62"/>
      <c r="F191" s="62"/>
      <c r="G191" s="25">
        <f>SUM(H191:S191)</f>
        <v>0</v>
      </c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</row>
    <row r="192" spans="1:19" s="11" customFormat="1" x14ac:dyDescent="0.25">
      <c r="A192" s="21"/>
      <c r="B192" s="21" t="str">
        <f t="shared" si="35"/>
        <v>b</v>
      </c>
      <c r="C192" s="37"/>
      <c r="D192" s="38" t="s">
        <v>188</v>
      </c>
      <c r="E192" s="62">
        <f>SUM(E193:E196)</f>
        <v>0</v>
      </c>
      <c r="F192" s="62">
        <f t="shared" ref="F192:S192" si="49">SUM(F193:F196)</f>
        <v>0</v>
      </c>
      <c r="G192" s="62">
        <f>SUM(G193:G196)</f>
        <v>0</v>
      </c>
      <c r="H192" s="62">
        <f t="shared" si="49"/>
        <v>0</v>
      </c>
      <c r="I192" s="62">
        <f t="shared" si="49"/>
        <v>0</v>
      </c>
      <c r="J192" s="62">
        <f t="shared" si="49"/>
        <v>0</v>
      </c>
      <c r="K192" s="62">
        <f t="shared" ref="K192:L192" si="50">SUM(K193:K196)</f>
        <v>0</v>
      </c>
      <c r="L192" s="62">
        <f t="shared" si="50"/>
        <v>0</v>
      </c>
      <c r="M192" s="62">
        <f t="shared" si="49"/>
        <v>0</v>
      </c>
      <c r="N192" s="62">
        <f t="shared" si="49"/>
        <v>0</v>
      </c>
      <c r="O192" s="62">
        <f t="shared" si="49"/>
        <v>0</v>
      </c>
      <c r="P192" s="62">
        <f t="shared" si="49"/>
        <v>0</v>
      </c>
      <c r="Q192" s="62">
        <f t="shared" si="49"/>
        <v>0</v>
      </c>
      <c r="R192" s="62">
        <f t="shared" si="49"/>
        <v>0</v>
      </c>
      <c r="S192" s="62">
        <f t="shared" si="49"/>
        <v>0</v>
      </c>
    </row>
    <row r="193" spans="1:19" s="11" customFormat="1" x14ac:dyDescent="0.25">
      <c r="A193" s="21"/>
      <c r="B193" s="21" t="str">
        <f t="shared" si="35"/>
        <v>b</v>
      </c>
      <c r="C193" s="40"/>
      <c r="D193" s="41" t="s">
        <v>189</v>
      </c>
      <c r="E193" s="62"/>
      <c r="F193" s="62"/>
      <c r="G193" s="25">
        <f>SUM(H193:S193)</f>
        <v>0</v>
      </c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</row>
    <row r="194" spans="1:19" s="11" customFormat="1" x14ac:dyDescent="0.25">
      <c r="A194" s="21"/>
      <c r="B194" s="21" t="str">
        <f t="shared" si="35"/>
        <v>b</v>
      </c>
      <c r="C194" s="40"/>
      <c r="D194" s="41" t="s">
        <v>190</v>
      </c>
      <c r="E194" s="62"/>
      <c r="F194" s="62"/>
      <c r="G194" s="25">
        <f>SUM(H194:S194)</f>
        <v>0</v>
      </c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</row>
    <row r="195" spans="1:19" s="11" customFormat="1" x14ac:dyDescent="0.25">
      <c r="A195" s="21"/>
      <c r="B195" s="21" t="str">
        <f t="shared" si="35"/>
        <v>b</v>
      </c>
      <c r="C195" s="40"/>
      <c r="D195" s="41" t="s">
        <v>191</v>
      </c>
      <c r="E195" s="62"/>
      <c r="F195" s="62"/>
      <c r="G195" s="25">
        <f>SUM(H195:S195)</f>
        <v>0</v>
      </c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</row>
    <row r="196" spans="1:19" s="11" customFormat="1" x14ac:dyDescent="0.25">
      <c r="A196" s="21"/>
      <c r="B196" s="21" t="str">
        <f t="shared" si="35"/>
        <v>b</v>
      </c>
      <c r="C196" s="40"/>
      <c r="D196" s="41" t="s">
        <v>192</v>
      </c>
      <c r="E196" s="62"/>
      <c r="F196" s="62"/>
      <c r="G196" s="25">
        <f>SUM(H196:S196)</f>
        <v>0</v>
      </c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</row>
    <row r="197" spans="1:19" s="11" customFormat="1" x14ac:dyDescent="0.25">
      <c r="A197" s="21"/>
      <c r="B197" s="21" t="str">
        <f t="shared" si="35"/>
        <v>b</v>
      </c>
      <c r="C197" s="58"/>
      <c r="D197" s="59" t="s">
        <v>193</v>
      </c>
      <c r="E197" s="62"/>
      <c r="F197" s="62"/>
      <c r="G197" s="25">
        <f>SUM(H197:S197)</f>
        <v>0</v>
      </c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</row>
    <row r="198" spans="1:19" s="11" customFormat="1" x14ac:dyDescent="0.25">
      <c r="A198" s="21"/>
      <c r="B198" s="21" t="str">
        <f t="shared" si="35"/>
        <v>a</v>
      </c>
      <c r="C198" s="58"/>
      <c r="D198" s="59" t="s">
        <v>194</v>
      </c>
      <c r="E198" s="62">
        <f>E199+E200+E201+E204</f>
        <v>0</v>
      </c>
      <c r="F198" s="62">
        <f t="shared" ref="F198:S198" si="51">F199+F200+F201+F204</f>
        <v>0</v>
      </c>
      <c r="G198" s="62">
        <f>G199+G200+G201+G204</f>
        <v>50</v>
      </c>
      <c r="H198" s="62">
        <f t="shared" si="51"/>
        <v>0</v>
      </c>
      <c r="I198" s="62">
        <f t="shared" si="51"/>
        <v>50</v>
      </c>
      <c r="J198" s="62">
        <f t="shared" si="51"/>
        <v>0</v>
      </c>
      <c r="K198" s="62">
        <f t="shared" si="51"/>
        <v>0</v>
      </c>
      <c r="L198" s="62">
        <f t="shared" si="51"/>
        <v>0</v>
      </c>
      <c r="M198" s="62">
        <f t="shared" si="51"/>
        <v>0</v>
      </c>
      <c r="N198" s="62">
        <f t="shared" si="51"/>
        <v>0</v>
      </c>
      <c r="O198" s="62">
        <f t="shared" si="51"/>
        <v>0</v>
      </c>
      <c r="P198" s="62">
        <f t="shared" si="51"/>
        <v>0</v>
      </c>
      <c r="Q198" s="62">
        <f t="shared" si="51"/>
        <v>0</v>
      </c>
      <c r="R198" s="62">
        <f t="shared" si="51"/>
        <v>0</v>
      </c>
      <c r="S198" s="62">
        <f t="shared" si="51"/>
        <v>0</v>
      </c>
    </row>
    <row r="199" spans="1:19" s="11" customFormat="1" x14ac:dyDescent="0.25">
      <c r="A199" s="21"/>
      <c r="B199" s="21" t="str">
        <f t="shared" si="35"/>
        <v>a</v>
      </c>
      <c r="C199" s="37"/>
      <c r="D199" s="38" t="s">
        <v>195</v>
      </c>
      <c r="E199" s="62"/>
      <c r="F199" s="62"/>
      <c r="G199" s="25">
        <f>SUM(H199:S199)</f>
        <v>50</v>
      </c>
      <c r="H199" s="62"/>
      <c r="I199" s="62">
        <v>50</v>
      </c>
      <c r="J199" s="62"/>
      <c r="K199" s="62"/>
      <c r="L199" s="62"/>
      <c r="M199" s="62"/>
      <c r="N199" s="62"/>
      <c r="O199" s="62"/>
      <c r="P199" s="62"/>
      <c r="Q199" s="62"/>
      <c r="R199" s="62"/>
      <c r="S199" s="62"/>
    </row>
    <row r="200" spans="1:19" s="11" customFormat="1" x14ac:dyDescent="0.25">
      <c r="A200" s="21"/>
      <c r="B200" s="21" t="str">
        <f t="shared" ref="B200:B239" si="52">IF(OR(H200&lt;&gt;0,I200&lt;&gt;0,K200&lt;&gt;0,L200&lt;&gt;0,M200&lt;&gt;0,N200&lt;&gt;0),"a","b")</f>
        <v>b</v>
      </c>
      <c r="C200" s="37"/>
      <c r="D200" s="38" t="s">
        <v>196</v>
      </c>
      <c r="E200" s="47"/>
      <c r="F200" s="47"/>
      <c r="G200" s="25">
        <f>SUM(H200:S200)</f>
        <v>0</v>
      </c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</row>
    <row r="201" spans="1:19" s="11" customFormat="1" x14ac:dyDescent="0.25">
      <c r="A201" s="21"/>
      <c r="B201" s="21" t="str">
        <f t="shared" si="52"/>
        <v>b</v>
      </c>
      <c r="C201" s="37"/>
      <c r="D201" s="38" t="s">
        <v>197</v>
      </c>
      <c r="E201" s="39">
        <f>SUM(E202:E203)</f>
        <v>0</v>
      </c>
      <c r="F201" s="39">
        <f t="shared" ref="F201:S201" si="53">SUM(F202:F203)</f>
        <v>0</v>
      </c>
      <c r="G201" s="39">
        <f>SUM(G202:G203)</f>
        <v>0</v>
      </c>
      <c r="H201" s="39">
        <f t="shared" si="53"/>
        <v>0</v>
      </c>
      <c r="I201" s="39">
        <f t="shared" si="53"/>
        <v>0</v>
      </c>
      <c r="J201" s="39">
        <f t="shared" si="53"/>
        <v>0</v>
      </c>
      <c r="K201" s="39">
        <f t="shared" si="53"/>
        <v>0</v>
      </c>
      <c r="L201" s="39">
        <f t="shared" si="53"/>
        <v>0</v>
      </c>
      <c r="M201" s="39">
        <f t="shared" si="53"/>
        <v>0</v>
      </c>
      <c r="N201" s="39">
        <f t="shared" si="53"/>
        <v>0</v>
      </c>
      <c r="O201" s="39">
        <f t="shared" si="53"/>
        <v>0</v>
      </c>
      <c r="P201" s="39">
        <f t="shared" si="53"/>
        <v>0</v>
      </c>
      <c r="Q201" s="39">
        <f t="shared" si="53"/>
        <v>0</v>
      </c>
      <c r="R201" s="39">
        <f t="shared" si="53"/>
        <v>0</v>
      </c>
      <c r="S201" s="39">
        <f t="shared" si="53"/>
        <v>0</v>
      </c>
    </row>
    <row r="202" spans="1:19" s="11" customFormat="1" ht="36" x14ac:dyDescent="0.25">
      <c r="A202" s="21"/>
      <c r="B202" s="21" t="str">
        <f t="shared" si="52"/>
        <v>b</v>
      </c>
      <c r="C202" s="40"/>
      <c r="D202" s="41" t="s">
        <v>198</v>
      </c>
      <c r="E202" s="42"/>
      <c r="F202" s="42"/>
      <c r="G202" s="25">
        <f>SUM(H202:S202)</f>
        <v>0</v>
      </c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</row>
    <row r="203" spans="1:19" s="11" customFormat="1" x14ac:dyDescent="0.25">
      <c r="A203" s="21"/>
      <c r="B203" s="21" t="str">
        <f t="shared" si="52"/>
        <v>b</v>
      </c>
      <c r="C203" s="40"/>
      <c r="D203" s="41" t="s">
        <v>199</v>
      </c>
      <c r="E203" s="42"/>
      <c r="F203" s="42"/>
      <c r="G203" s="25">
        <f>SUM(H203:S203)</f>
        <v>0</v>
      </c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</row>
    <row r="204" spans="1:19" s="11" customFormat="1" x14ac:dyDescent="0.25">
      <c r="A204" s="21"/>
      <c r="B204" s="21" t="str">
        <f t="shared" si="52"/>
        <v>b</v>
      </c>
      <c r="C204" s="37"/>
      <c r="D204" s="38" t="s">
        <v>200</v>
      </c>
      <c r="E204" s="47"/>
      <c r="F204" s="47"/>
      <c r="G204" s="25">
        <f>SUM(H204:S204)</f>
        <v>0</v>
      </c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</row>
    <row r="205" spans="1:19" s="11" customFormat="1" x14ac:dyDescent="0.25">
      <c r="A205" s="21" t="s">
        <v>24</v>
      </c>
      <c r="B205" s="21" t="str">
        <f t="shared" si="52"/>
        <v>b</v>
      </c>
      <c r="C205" s="56"/>
      <c r="D205" s="57" t="s">
        <v>201</v>
      </c>
      <c r="E205" s="66">
        <f>E206+E214+E222</f>
        <v>0</v>
      </c>
      <c r="F205" s="66">
        <f t="shared" ref="F205:S205" si="54">F206+F214+F222</f>
        <v>0</v>
      </c>
      <c r="G205" s="66">
        <f>G206+G214+G222</f>
        <v>0</v>
      </c>
      <c r="H205" s="66">
        <f t="shared" si="54"/>
        <v>0</v>
      </c>
      <c r="I205" s="66">
        <f t="shared" si="54"/>
        <v>0</v>
      </c>
      <c r="J205" s="66">
        <f t="shared" si="54"/>
        <v>0</v>
      </c>
      <c r="K205" s="66">
        <f t="shared" si="54"/>
        <v>0</v>
      </c>
      <c r="L205" s="66">
        <f t="shared" si="54"/>
        <v>0</v>
      </c>
      <c r="M205" s="66">
        <f t="shared" si="54"/>
        <v>0</v>
      </c>
      <c r="N205" s="66">
        <f t="shared" si="54"/>
        <v>0</v>
      </c>
      <c r="O205" s="66">
        <f t="shared" si="54"/>
        <v>0</v>
      </c>
      <c r="P205" s="66">
        <f t="shared" si="54"/>
        <v>0</v>
      </c>
      <c r="Q205" s="66">
        <f t="shared" si="54"/>
        <v>0</v>
      </c>
      <c r="R205" s="66">
        <f t="shared" si="54"/>
        <v>0</v>
      </c>
      <c r="S205" s="66">
        <f t="shared" si="54"/>
        <v>0</v>
      </c>
    </row>
    <row r="206" spans="1:19" s="11" customFormat="1" x14ac:dyDescent="0.25">
      <c r="A206" s="21"/>
      <c r="B206" s="21" t="str">
        <f t="shared" si="52"/>
        <v>b</v>
      </c>
      <c r="C206" s="58"/>
      <c r="D206" s="59" t="s">
        <v>202</v>
      </c>
      <c r="E206" s="67">
        <f>SUM(E207:E213)</f>
        <v>0</v>
      </c>
      <c r="F206" s="67">
        <f t="shared" ref="F206:S206" si="55">SUM(F207:F213)</f>
        <v>0</v>
      </c>
      <c r="G206" s="67">
        <f>SUM(G207:G213)</f>
        <v>0</v>
      </c>
      <c r="H206" s="67">
        <f t="shared" si="55"/>
        <v>0</v>
      </c>
      <c r="I206" s="67">
        <f t="shared" si="55"/>
        <v>0</v>
      </c>
      <c r="J206" s="67">
        <f t="shared" si="55"/>
        <v>0</v>
      </c>
      <c r="K206" s="67">
        <f t="shared" si="55"/>
        <v>0</v>
      </c>
      <c r="L206" s="67">
        <f t="shared" si="55"/>
        <v>0</v>
      </c>
      <c r="M206" s="67">
        <f t="shared" si="55"/>
        <v>0</v>
      </c>
      <c r="N206" s="67">
        <f t="shared" si="55"/>
        <v>0</v>
      </c>
      <c r="O206" s="67">
        <f t="shared" si="55"/>
        <v>0</v>
      </c>
      <c r="P206" s="67">
        <f t="shared" si="55"/>
        <v>0</v>
      </c>
      <c r="Q206" s="67">
        <f t="shared" si="55"/>
        <v>0</v>
      </c>
      <c r="R206" s="67">
        <f t="shared" si="55"/>
        <v>0</v>
      </c>
      <c r="S206" s="67">
        <f t="shared" si="55"/>
        <v>0</v>
      </c>
    </row>
    <row r="207" spans="1:19" s="11" customFormat="1" x14ac:dyDescent="0.25">
      <c r="A207" s="21"/>
      <c r="B207" s="21" t="str">
        <f t="shared" si="52"/>
        <v>b</v>
      </c>
      <c r="C207" s="37"/>
      <c r="D207" s="38" t="s">
        <v>203</v>
      </c>
      <c r="E207" s="39"/>
      <c r="F207" s="39"/>
      <c r="G207" s="25">
        <f t="shared" ref="G207:G213" si="56">SUM(H207:S207)</f>
        <v>0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</row>
    <row r="208" spans="1:19" s="11" customFormat="1" x14ac:dyDescent="0.25">
      <c r="A208" s="21"/>
      <c r="B208" s="21" t="str">
        <f t="shared" si="52"/>
        <v>b</v>
      </c>
      <c r="C208" s="37"/>
      <c r="D208" s="38" t="s">
        <v>204</v>
      </c>
      <c r="E208" s="39"/>
      <c r="F208" s="39"/>
      <c r="G208" s="25">
        <f t="shared" si="56"/>
        <v>0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</row>
    <row r="209" spans="1:19" s="11" customFormat="1" x14ac:dyDescent="0.25">
      <c r="A209" s="21"/>
      <c r="B209" s="21" t="str">
        <f t="shared" si="52"/>
        <v>b</v>
      </c>
      <c r="C209" s="37"/>
      <c r="D209" s="38" t="s">
        <v>205</v>
      </c>
      <c r="E209" s="42"/>
      <c r="F209" s="42"/>
      <c r="G209" s="25">
        <f t="shared" si="56"/>
        <v>0</v>
      </c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</row>
    <row r="210" spans="1:19" s="11" customFormat="1" x14ac:dyDescent="0.25">
      <c r="A210" s="21"/>
      <c r="B210" s="21" t="str">
        <f t="shared" si="52"/>
        <v>b</v>
      </c>
      <c r="C210" s="37"/>
      <c r="D210" s="38" t="s">
        <v>206</v>
      </c>
      <c r="E210" s="42"/>
      <c r="F210" s="42"/>
      <c r="G210" s="25">
        <f t="shared" si="56"/>
        <v>0</v>
      </c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</row>
    <row r="211" spans="1:19" s="11" customFormat="1" x14ac:dyDescent="0.25">
      <c r="A211" s="21"/>
      <c r="B211" s="21" t="str">
        <f t="shared" si="52"/>
        <v>b</v>
      </c>
      <c r="C211" s="37"/>
      <c r="D211" s="38" t="s">
        <v>207</v>
      </c>
      <c r="E211" s="42"/>
      <c r="F211" s="42"/>
      <c r="G211" s="25">
        <f t="shared" si="56"/>
        <v>0</v>
      </c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</row>
    <row r="212" spans="1:19" s="11" customFormat="1" x14ac:dyDescent="0.25">
      <c r="A212" s="21"/>
      <c r="B212" s="21" t="str">
        <f t="shared" si="52"/>
        <v>b</v>
      </c>
      <c r="C212" s="37"/>
      <c r="D212" s="38" t="s">
        <v>208</v>
      </c>
      <c r="E212" s="42"/>
      <c r="F212" s="42"/>
      <c r="G212" s="25">
        <f t="shared" si="56"/>
        <v>0</v>
      </c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</row>
    <row r="213" spans="1:19" s="11" customFormat="1" x14ac:dyDescent="0.25">
      <c r="A213" s="21"/>
      <c r="B213" s="21" t="str">
        <f t="shared" si="52"/>
        <v>b</v>
      </c>
      <c r="C213" s="37"/>
      <c r="D213" s="38" t="s">
        <v>209</v>
      </c>
      <c r="E213" s="67"/>
      <c r="F213" s="67"/>
      <c r="G213" s="25">
        <f t="shared" si="56"/>
        <v>0</v>
      </c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</row>
    <row r="214" spans="1:19" s="11" customFormat="1" x14ac:dyDescent="0.25">
      <c r="A214" s="21"/>
      <c r="B214" s="21" t="str">
        <f t="shared" si="52"/>
        <v>b</v>
      </c>
      <c r="C214" s="58"/>
      <c r="D214" s="59" t="s">
        <v>210</v>
      </c>
      <c r="E214" s="67">
        <f>SUM(E215:E221)</f>
        <v>0</v>
      </c>
      <c r="F214" s="67">
        <f t="shared" ref="F214:S214" si="57">SUM(F215:F221)</f>
        <v>0</v>
      </c>
      <c r="G214" s="67">
        <f>SUM(G215:G221)</f>
        <v>0</v>
      </c>
      <c r="H214" s="67">
        <f t="shared" si="57"/>
        <v>0</v>
      </c>
      <c r="I214" s="67">
        <f t="shared" si="57"/>
        <v>0</v>
      </c>
      <c r="J214" s="67">
        <f t="shared" si="57"/>
        <v>0</v>
      </c>
      <c r="K214" s="67">
        <f t="shared" si="57"/>
        <v>0</v>
      </c>
      <c r="L214" s="67">
        <f t="shared" si="57"/>
        <v>0</v>
      </c>
      <c r="M214" s="67">
        <f t="shared" si="57"/>
        <v>0</v>
      </c>
      <c r="N214" s="67">
        <f t="shared" si="57"/>
        <v>0</v>
      </c>
      <c r="O214" s="67">
        <f t="shared" si="57"/>
        <v>0</v>
      </c>
      <c r="P214" s="67">
        <f t="shared" si="57"/>
        <v>0</v>
      </c>
      <c r="Q214" s="67">
        <f t="shared" si="57"/>
        <v>0</v>
      </c>
      <c r="R214" s="67">
        <f t="shared" si="57"/>
        <v>0</v>
      </c>
      <c r="S214" s="67">
        <f t="shared" si="57"/>
        <v>0</v>
      </c>
    </row>
    <row r="215" spans="1:19" s="11" customFormat="1" x14ac:dyDescent="0.25">
      <c r="A215" s="21"/>
      <c r="B215" s="21" t="str">
        <f t="shared" si="52"/>
        <v>b</v>
      </c>
      <c r="C215" s="37"/>
      <c r="D215" s="38" t="s">
        <v>203</v>
      </c>
      <c r="E215" s="39"/>
      <c r="F215" s="39"/>
      <c r="G215" s="25">
        <f>H215+I215+J215+K215+L215+M215+N215+O215+P215+Q215+R215+S215</f>
        <v>0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</row>
    <row r="216" spans="1:19" s="11" customFormat="1" x14ac:dyDescent="0.25">
      <c r="A216" s="21"/>
      <c r="B216" s="21" t="str">
        <f t="shared" si="52"/>
        <v>b</v>
      </c>
      <c r="C216" s="37"/>
      <c r="D216" s="38" t="s">
        <v>204</v>
      </c>
      <c r="E216" s="39"/>
      <c r="F216" s="39"/>
      <c r="G216" s="25">
        <f t="shared" ref="G216:G222" si="58">SUM(H216:S216)</f>
        <v>0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</row>
    <row r="217" spans="1:19" s="11" customFormat="1" x14ac:dyDescent="0.25">
      <c r="A217" s="21"/>
      <c r="B217" s="21" t="str">
        <f t="shared" si="52"/>
        <v>b</v>
      </c>
      <c r="C217" s="37"/>
      <c r="D217" s="38" t="s">
        <v>211</v>
      </c>
      <c r="E217" s="39"/>
      <c r="F217" s="39"/>
      <c r="G217" s="25">
        <f t="shared" si="58"/>
        <v>0</v>
      </c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</row>
    <row r="218" spans="1:19" s="11" customFormat="1" x14ac:dyDescent="0.25">
      <c r="A218" s="21"/>
      <c r="B218" s="21" t="str">
        <f t="shared" si="52"/>
        <v>b</v>
      </c>
      <c r="C218" s="37"/>
      <c r="D218" s="38" t="s">
        <v>212</v>
      </c>
      <c r="E218" s="42"/>
      <c r="F218" s="42"/>
      <c r="G218" s="25">
        <f t="shared" si="58"/>
        <v>0</v>
      </c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</row>
    <row r="219" spans="1:19" s="11" customFormat="1" x14ac:dyDescent="0.25">
      <c r="A219" s="21"/>
      <c r="B219" s="21" t="str">
        <f t="shared" si="52"/>
        <v>b</v>
      </c>
      <c r="C219" s="37"/>
      <c r="D219" s="38" t="s">
        <v>213</v>
      </c>
      <c r="E219" s="42"/>
      <c r="F219" s="42"/>
      <c r="G219" s="25">
        <f t="shared" si="58"/>
        <v>0</v>
      </c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</row>
    <row r="220" spans="1:19" s="11" customFormat="1" x14ac:dyDescent="0.25">
      <c r="A220" s="21"/>
      <c r="B220" s="21" t="str">
        <f t="shared" si="52"/>
        <v>b</v>
      </c>
      <c r="C220" s="37"/>
      <c r="D220" s="38" t="s">
        <v>214</v>
      </c>
      <c r="E220" s="39"/>
      <c r="F220" s="39"/>
      <c r="G220" s="25">
        <f t="shared" si="58"/>
        <v>0</v>
      </c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</row>
    <row r="221" spans="1:19" s="11" customFormat="1" x14ac:dyDescent="0.25">
      <c r="A221" s="21"/>
      <c r="B221" s="21" t="str">
        <f t="shared" si="52"/>
        <v>b</v>
      </c>
      <c r="C221" s="37"/>
      <c r="D221" s="38" t="s">
        <v>209</v>
      </c>
      <c r="E221" s="68"/>
      <c r="F221" s="68"/>
      <c r="G221" s="25">
        <f t="shared" si="58"/>
        <v>0</v>
      </c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</row>
    <row r="222" spans="1:19" s="11" customFormat="1" ht="33" customHeight="1" x14ac:dyDescent="0.25">
      <c r="A222" s="21"/>
      <c r="B222" s="21" t="str">
        <f t="shared" si="52"/>
        <v>b</v>
      </c>
      <c r="C222" s="58"/>
      <c r="D222" s="59" t="s">
        <v>215</v>
      </c>
      <c r="E222" s="67"/>
      <c r="F222" s="67"/>
      <c r="G222" s="25">
        <f t="shared" si="58"/>
        <v>0</v>
      </c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</row>
    <row r="223" spans="1:19" s="11" customFormat="1" x14ac:dyDescent="0.25">
      <c r="A223" s="13" t="s">
        <v>24</v>
      </c>
      <c r="B223" s="13" t="str">
        <f t="shared" si="52"/>
        <v>b</v>
      </c>
      <c r="C223" s="56"/>
      <c r="D223" s="57" t="s">
        <v>23</v>
      </c>
      <c r="E223" s="39">
        <f>E224+E232</f>
        <v>0</v>
      </c>
      <c r="F223" s="39">
        <f t="shared" ref="F223:S223" si="59">F224+F232</f>
        <v>0</v>
      </c>
      <c r="G223" s="39">
        <f>G224+G232</f>
        <v>0</v>
      </c>
      <c r="H223" s="39">
        <f t="shared" si="59"/>
        <v>0</v>
      </c>
      <c r="I223" s="39">
        <f t="shared" si="59"/>
        <v>0</v>
      </c>
      <c r="J223" s="39">
        <f t="shared" si="59"/>
        <v>0</v>
      </c>
      <c r="K223" s="39">
        <f t="shared" si="59"/>
        <v>0</v>
      </c>
      <c r="L223" s="39">
        <f t="shared" si="59"/>
        <v>0</v>
      </c>
      <c r="M223" s="39">
        <f t="shared" si="59"/>
        <v>0</v>
      </c>
      <c r="N223" s="39">
        <f t="shared" si="59"/>
        <v>0</v>
      </c>
      <c r="O223" s="39">
        <f t="shared" si="59"/>
        <v>0</v>
      </c>
      <c r="P223" s="39">
        <f t="shared" si="59"/>
        <v>0</v>
      </c>
      <c r="Q223" s="39">
        <f t="shared" si="59"/>
        <v>0</v>
      </c>
      <c r="R223" s="39">
        <f t="shared" si="59"/>
        <v>0</v>
      </c>
      <c r="S223" s="39">
        <f t="shared" si="59"/>
        <v>0</v>
      </c>
    </row>
    <row r="224" spans="1:19" s="11" customFormat="1" x14ac:dyDescent="0.25">
      <c r="A224" s="13"/>
      <c r="B224" s="13" t="str">
        <f t="shared" si="52"/>
        <v>b</v>
      </c>
      <c r="C224" s="58"/>
      <c r="D224" s="59" t="s">
        <v>202</v>
      </c>
      <c r="E224" s="39">
        <f>SUM(E225:E231)</f>
        <v>0</v>
      </c>
      <c r="F224" s="39">
        <f t="shared" ref="F224:S224" si="60">SUM(F225:F231)</f>
        <v>0</v>
      </c>
      <c r="G224" s="39">
        <f>SUM(G225:G231)</f>
        <v>0</v>
      </c>
      <c r="H224" s="39">
        <f t="shared" si="60"/>
        <v>0</v>
      </c>
      <c r="I224" s="39">
        <f t="shared" si="60"/>
        <v>0</v>
      </c>
      <c r="J224" s="39">
        <f t="shared" si="60"/>
        <v>0</v>
      </c>
      <c r="K224" s="39">
        <f t="shared" si="60"/>
        <v>0</v>
      </c>
      <c r="L224" s="39">
        <f t="shared" si="60"/>
        <v>0</v>
      </c>
      <c r="M224" s="39">
        <f t="shared" si="60"/>
        <v>0</v>
      </c>
      <c r="N224" s="39">
        <f t="shared" si="60"/>
        <v>0</v>
      </c>
      <c r="O224" s="39">
        <f t="shared" si="60"/>
        <v>0</v>
      </c>
      <c r="P224" s="39">
        <f t="shared" si="60"/>
        <v>0</v>
      </c>
      <c r="Q224" s="39">
        <f t="shared" si="60"/>
        <v>0</v>
      </c>
      <c r="R224" s="39">
        <f t="shared" si="60"/>
        <v>0</v>
      </c>
      <c r="S224" s="39">
        <f t="shared" si="60"/>
        <v>0</v>
      </c>
    </row>
    <row r="225" spans="1:19" s="11" customFormat="1" x14ac:dyDescent="0.25">
      <c r="A225" s="21"/>
      <c r="B225" s="21" t="str">
        <f t="shared" si="52"/>
        <v>b</v>
      </c>
      <c r="C225" s="37"/>
      <c r="D225" s="38" t="s">
        <v>203</v>
      </c>
      <c r="E225" s="39"/>
      <c r="F225" s="39"/>
      <c r="G225" s="25">
        <f t="shared" ref="G225:G231" si="61">SUM(H225:S225)</f>
        <v>0</v>
      </c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</row>
    <row r="226" spans="1:19" s="11" customFormat="1" x14ac:dyDescent="0.25">
      <c r="A226" s="21"/>
      <c r="B226" s="21" t="str">
        <f t="shared" si="52"/>
        <v>b</v>
      </c>
      <c r="C226" s="37"/>
      <c r="D226" s="38" t="s">
        <v>216</v>
      </c>
      <c r="E226" s="39"/>
      <c r="F226" s="39"/>
      <c r="G226" s="25">
        <f t="shared" si="61"/>
        <v>0</v>
      </c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</row>
    <row r="227" spans="1:19" s="11" customFormat="1" x14ac:dyDescent="0.25">
      <c r="A227" s="21"/>
      <c r="B227" s="21" t="str">
        <f t="shared" si="52"/>
        <v>b</v>
      </c>
      <c r="C227" s="37"/>
      <c r="D227" s="38" t="s">
        <v>211</v>
      </c>
      <c r="E227" s="39"/>
      <c r="F227" s="39"/>
      <c r="G227" s="25">
        <f t="shared" si="61"/>
        <v>0</v>
      </c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</row>
    <row r="228" spans="1:19" s="11" customFormat="1" ht="36" x14ac:dyDescent="0.25">
      <c r="A228" s="21"/>
      <c r="B228" s="21" t="str">
        <f t="shared" si="52"/>
        <v>b</v>
      </c>
      <c r="C228" s="37"/>
      <c r="D228" s="38" t="s">
        <v>217</v>
      </c>
      <c r="E228" s="39"/>
      <c r="F228" s="39"/>
      <c r="G228" s="25">
        <f t="shared" si="61"/>
        <v>0</v>
      </c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</row>
    <row r="229" spans="1:19" s="11" customFormat="1" x14ac:dyDescent="0.25">
      <c r="A229" s="21"/>
      <c r="B229" s="21" t="str">
        <f t="shared" si="52"/>
        <v>b</v>
      </c>
      <c r="C229" s="37"/>
      <c r="D229" s="38" t="s">
        <v>218</v>
      </c>
      <c r="E229" s="39"/>
      <c r="F229" s="39"/>
      <c r="G229" s="25">
        <f t="shared" si="61"/>
        <v>0</v>
      </c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</row>
    <row r="230" spans="1:19" s="11" customFormat="1" x14ac:dyDescent="0.25">
      <c r="A230" s="21"/>
      <c r="B230" s="21" t="str">
        <f t="shared" si="52"/>
        <v>b</v>
      </c>
      <c r="C230" s="37"/>
      <c r="D230" s="38" t="s">
        <v>214</v>
      </c>
      <c r="E230" s="67"/>
      <c r="F230" s="67"/>
      <c r="G230" s="25">
        <f t="shared" si="61"/>
        <v>0</v>
      </c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</row>
    <row r="231" spans="1:19" s="11" customFormat="1" x14ac:dyDescent="0.25">
      <c r="A231" s="13"/>
      <c r="B231" s="13" t="str">
        <f t="shared" si="52"/>
        <v>b</v>
      </c>
      <c r="C231" s="37"/>
      <c r="D231" s="38" t="s">
        <v>219</v>
      </c>
      <c r="E231" s="1"/>
      <c r="F231" s="1"/>
      <c r="G231" s="25">
        <f t="shared" si="61"/>
        <v>0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s="11" customFormat="1" x14ac:dyDescent="0.25">
      <c r="A232" s="21"/>
      <c r="B232" s="21" t="str">
        <f t="shared" si="52"/>
        <v>b</v>
      </c>
      <c r="C232" s="58"/>
      <c r="D232" s="59" t="s">
        <v>220</v>
      </c>
      <c r="E232" s="39">
        <f>SUM(E233:E239)</f>
        <v>0</v>
      </c>
      <c r="F232" s="39">
        <f t="shared" ref="F232:S232" si="62">SUM(F233:F239)</f>
        <v>0</v>
      </c>
      <c r="G232" s="39">
        <f>SUM(G233:G239)</f>
        <v>0</v>
      </c>
      <c r="H232" s="39">
        <f t="shared" si="62"/>
        <v>0</v>
      </c>
      <c r="I232" s="39">
        <f t="shared" si="62"/>
        <v>0</v>
      </c>
      <c r="J232" s="39">
        <f t="shared" si="62"/>
        <v>0</v>
      </c>
      <c r="K232" s="39">
        <f t="shared" ref="K232:L232" si="63">SUM(K233:K239)</f>
        <v>0</v>
      </c>
      <c r="L232" s="39">
        <f t="shared" si="63"/>
        <v>0</v>
      </c>
      <c r="M232" s="39">
        <f t="shared" si="62"/>
        <v>0</v>
      </c>
      <c r="N232" s="39">
        <f t="shared" si="62"/>
        <v>0</v>
      </c>
      <c r="O232" s="39">
        <f t="shared" si="62"/>
        <v>0</v>
      </c>
      <c r="P232" s="39">
        <f t="shared" si="62"/>
        <v>0</v>
      </c>
      <c r="Q232" s="39">
        <f t="shared" si="62"/>
        <v>0</v>
      </c>
      <c r="R232" s="39">
        <f t="shared" si="62"/>
        <v>0</v>
      </c>
      <c r="S232" s="39">
        <f t="shared" si="62"/>
        <v>0</v>
      </c>
    </row>
    <row r="233" spans="1:19" s="11" customFormat="1" x14ac:dyDescent="0.25">
      <c r="A233" s="21"/>
      <c r="B233" s="21" t="str">
        <f t="shared" si="52"/>
        <v>b</v>
      </c>
      <c r="C233" s="37"/>
      <c r="D233" s="38" t="s">
        <v>221</v>
      </c>
      <c r="E233" s="39"/>
      <c r="F233" s="39"/>
      <c r="G233" s="25">
        <f t="shared" ref="G233:G239" si="64">SUM(H233:S233)</f>
        <v>0</v>
      </c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</row>
    <row r="234" spans="1:19" s="11" customFormat="1" x14ac:dyDescent="0.25">
      <c r="A234" s="21"/>
      <c r="B234" s="21" t="str">
        <f t="shared" si="52"/>
        <v>b</v>
      </c>
      <c r="C234" s="37"/>
      <c r="D234" s="38" t="s">
        <v>216</v>
      </c>
      <c r="E234" s="39"/>
      <c r="F234" s="39"/>
      <c r="G234" s="25">
        <f t="shared" si="64"/>
        <v>0</v>
      </c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</row>
    <row r="235" spans="1:19" s="11" customFormat="1" x14ac:dyDescent="0.25">
      <c r="A235" s="21"/>
      <c r="B235" s="21" t="str">
        <f t="shared" si="52"/>
        <v>b</v>
      </c>
      <c r="C235" s="37"/>
      <c r="D235" s="38" t="s">
        <v>211</v>
      </c>
      <c r="E235" s="39"/>
      <c r="F235" s="39"/>
      <c r="G235" s="25">
        <f t="shared" si="64"/>
        <v>0</v>
      </c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</row>
    <row r="236" spans="1:19" s="11" customFormat="1" ht="36" x14ac:dyDescent="0.25">
      <c r="A236" s="21"/>
      <c r="B236" s="21" t="str">
        <f t="shared" si="52"/>
        <v>b</v>
      </c>
      <c r="C236" s="37"/>
      <c r="D236" s="38" t="s">
        <v>217</v>
      </c>
      <c r="E236" s="39"/>
      <c r="F236" s="39"/>
      <c r="G236" s="25">
        <f t="shared" si="64"/>
        <v>0</v>
      </c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</row>
    <row r="237" spans="1:19" s="11" customFormat="1" x14ac:dyDescent="0.25">
      <c r="A237" s="21"/>
      <c r="B237" s="21" t="str">
        <f t="shared" si="52"/>
        <v>b</v>
      </c>
      <c r="C237" s="37"/>
      <c r="D237" s="38" t="s">
        <v>222</v>
      </c>
      <c r="E237" s="39"/>
      <c r="F237" s="39"/>
      <c r="G237" s="25">
        <f t="shared" si="64"/>
        <v>0</v>
      </c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</row>
    <row r="238" spans="1:19" s="11" customFormat="1" x14ac:dyDescent="0.25">
      <c r="A238" s="21"/>
      <c r="B238" s="21" t="str">
        <f t="shared" si="52"/>
        <v>b</v>
      </c>
      <c r="C238" s="37"/>
      <c r="D238" s="38" t="s">
        <v>214</v>
      </c>
      <c r="E238" s="67"/>
      <c r="F238" s="67"/>
      <c r="G238" s="25">
        <f t="shared" si="64"/>
        <v>0</v>
      </c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</row>
    <row r="239" spans="1:19" s="11" customFormat="1" x14ac:dyDescent="0.25">
      <c r="A239" s="21"/>
      <c r="B239" s="21" t="str">
        <f t="shared" si="52"/>
        <v>b</v>
      </c>
      <c r="C239" s="69"/>
      <c r="D239" s="70" t="s">
        <v>219</v>
      </c>
      <c r="E239" s="71"/>
      <c r="F239" s="71"/>
      <c r="G239" s="25">
        <f t="shared" si="64"/>
        <v>0</v>
      </c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</row>
  </sheetData>
  <mergeCells count="9">
    <mergeCell ref="C2:D2"/>
    <mergeCell ref="R2:S2"/>
    <mergeCell ref="C5:C6"/>
    <mergeCell ref="D5:D6"/>
    <mergeCell ref="E5:E6"/>
    <mergeCell ref="F5:F6"/>
    <mergeCell ref="G5:G6"/>
    <mergeCell ref="H5:S5"/>
    <mergeCell ref="C3:N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6" sqref="L2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დანართი 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2020-02-10T10:36:46Z</dcterms:modified>
</cp:coreProperties>
</file>